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5360" windowHeight="7815"/>
  </bookViews>
  <sheets>
    <sheet name="Հ 4" sheetId="29" r:id="rId1"/>
    <sheet name="Հ 5" sheetId="30" r:id="rId2"/>
    <sheet name="Հ8" sheetId="36" r:id="rId3"/>
    <sheet name="Հ 10.1" sheetId="33" r:id="rId4"/>
    <sheet name="Հ 10.2" sheetId="34" r:id="rId5"/>
    <sheet name="Sheet1" sheetId="37" r:id="rId6"/>
  </sheets>
  <definedNames>
    <definedName name="_ftn1" localSheetId="2">Հ8!$A$24</definedName>
    <definedName name="_ftnref1" localSheetId="2">Հ8!#REF!</definedName>
    <definedName name="_Toc501014760" localSheetId="2">Հ8!$A$1</definedName>
    <definedName name="_Toc501014762" localSheetId="3">'Հ 10.1'!$A$1</definedName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1" i="37"/>
  <c r="J31"/>
  <c r="I31"/>
  <c r="H31"/>
  <c r="G31"/>
  <c r="K25"/>
  <c r="J25"/>
  <c r="I25"/>
  <c r="H25"/>
  <c r="G25"/>
  <c r="K16"/>
  <c r="J16"/>
  <c r="I16"/>
  <c r="H16"/>
  <c r="G16"/>
  <c r="K5"/>
  <c r="J5"/>
  <c r="I5"/>
  <c r="H5"/>
  <c r="G5"/>
  <c r="P40" i="33"/>
  <c r="Q40"/>
  <c r="T14"/>
  <c r="S14"/>
  <c r="R14"/>
  <c r="M33"/>
  <c r="N33"/>
  <c r="O24"/>
  <c r="P24"/>
  <c r="Q24"/>
  <c r="M24"/>
  <c r="N24"/>
  <c r="L24"/>
  <c r="O13"/>
  <c r="P13"/>
  <c r="Q13"/>
  <c r="M13"/>
  <c r="N13"/>
  <c r="L13"/>
  <c r="N15"/>
  <c r="M15"/>
  <c r="N14"/>
  <c r="M14"/>
  <c r="L15"/>
  <c r="L14"/>
  <c r="M9"/>
  <c r="N9"/>
  <c r="L9"/>
  <c r="Q11"/>
  <c r="P11"/>
  <c r="O11"/>
  <c r="M5" i="37" l="1"/>
  <c r="N5"/>
  <c r="L5"/>
  <c r="FX11" i="29"/>
  <c r="FX12"/>
  <c r="FX13"/>
  <c r="FX14"/>
  <c r="CL26"/>
  <c r="CL27"/>
  <c r="CL28"/>
  <c r="CL29"/>
  <c r="CL16"/>
  <c r="CL17"/>
  <c r="CL18"/>
  <c r="CL19"/>
  <c r="CL20"/>
  <c r="CL21"/>
  <c r="Q10" i="33" l="1"/>
  <c r="Q9" s="1"/>
  <c r="P10"/>
  <c r="P9" s="1"/>
  <c r="O10"/>
  <c r="O9" s="1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L33" l="1"/>
  <c r="Q38"/>
  <c r="P38"/>
  <c r="O38"/>
  <c r="Q37"/>
  <c r="P37"/>
  <c r="O37"/>
  <c r="Q34"/>
  <c r="P34"/>
  <c r="O34"/>
  <c r="Q35"/>
  <c r="P35"/>
  <c r="O35"/>
  <c r="Q36"/>
  <c r="P36"/>
  <c r="O36"/>
  <c r="O33" s="1"/>
  <c r="FX16" i="29"/>
  <c r="FX17"/>
  <c r="FX18"/>
  <c r="FX19"/>
  <c r="FX20"/>
  <c r="FX21"/>
  <c r="FX26"/>
  <c r="FX27"/>
  <c r="FX28"/>
  <c r="EE26"/>
  <c r="EE27"/>
  <c r="EE16"/>
  <c r="EE17"/>
  <c r="EE18"/>
  <c r="EE19"/>
  <c r="EE20"/>
  <c r="EE21"/>
  <c r="AU26"/>
  <c r="AU27"/>
  <c r="AU28"/>
  <c r="AU29"/>
  <c r="AU16"/>
  <c r="AU17"/>
  <c r="AU18"/>
  <c r="AU19"/>
  <c r="AU20"/>
  <c r="AU21"/>
  <c r="AC24" i="36"/>
  <c r="AD24"/>
  <c r="AE24"/>
  <c r="AF24"/>
  <c r="AG24"/>
  <c r="AH24"/>
  <c r="AI24"/>
  <c r="AJ24"/>
  <c r="AK24"/>
  <c r="AL24"/>
  <c r="AM24"/>
  <c r="AN24"/>
  <c r="AN34" s="1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AB24"/>
  <c r="AB34" s="1"/>
  <c r="AB15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AB4"/>
  <c r="J25" i="30"/>
  <c r="K25"/>
  <c r="I25"/>
  <c r="J16"/>
  <c r="K16"/>
  <c r="I16"/>
  <c r="J5"/>
  <c r="K5"/>
  <c r="I5"/>
  <c r="E24" i="29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FL24"/>
  <c r="FM24"/>
  <c r="FN24"/>
  <c r="FO24"/>
  <c r="FP24"/>
  <c r="FQ24"/>
  <c r="FR24"/>
  <c r="FS24"/>
  <c r="FT24"/>
  <c r="FU24"/>
  <c r="FV24"/>
  <c r="FW24"/>
  <c r="FY24"/>
  <c r="FZ24"/>
  <c r="GA24"/>
  <c r="GB24"/>
  <c r="GC24"/>
  <c r="GD24"/>
  <c r="GE24"/>
  <c r="GF24"/>
  <c r="GG24"/>
  <c r="GH24"/>
  <c r="GI24"/>
  <c r="GJ24"/>
  <c r="GK24"/>
  <c r="GL24"/>
  <c r="GM24"/>
  <c r="GN24"/>
  <c r="GO24"/>
  <c r="GP24"/>
  <c r="GQ24"/>
  <c r="GR24"/>
  <c r="GS24"/>
  <c r="GT24"/>
  <c r="GU24"/>
  <c r="GV24"/>
  <c r="GW24"/>
  <c r="GX24"/>
  <c r="GY24"/>
  <c r="GZ24"/>
  <c r="HA24"/>
  <c r="HB24"/>
  <c r="HC24"/>
  <c r="HD24"/>
  <c r="HE24"/>
  <c r="HF24"/>
  <c r="HG24"/>
  <c r="HH24"/>
  <c r="HI24"/>
  <c r="HJ24"/>
  <c r="HK24"/>
  <c r="HL24"/>
  <c r="HM24"/>
  <c r="HN24"/>
  <c r="HO24"/>
  <c r="HP24"/>
  <c r="D26"/>
  <c r="D27"/>
  <c r="D28"/>
  <c r="D29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M4"/>
  <c r="CN4"/>
  <c r="CO4"/>
  <c r="CP4"/>
  <c r="CQ4"/>
  <c r="CR4"/>
  <c r="CS4"/>
  <c r="CT4"/>
  <c r="CU4"/>
  <c r="CV4"/>
  <c r="CW4"/>
  <c r="CX4"/>
  <c r="CY4"/>
  <c r="CZ4"/>
  <c r="DA4"/>
  <c r="DB4"/>
  <c r="DC4"/>
  <c r="DD4"/>
  <c r="DE4"/>
  <c r="DF4"/>
  <c r="DG4"/>
  <c r="DH4"/>
  <c r="DI4"/>
  <c r="DJ4"/>
  <c r="DK4"/>
  <c r="DL4"/>
  <c r="DM4"/>
  <c r="DN4"/>
  <c r="DO4"/>
  <c r="DP4"/>
  <c r="DQ4"/>
  <c r="DR4"/>
  <c r="DS4"/>
  <c r="DT4"/>
  <c r="DU4"/>
  <c r="DV4"/>
  <c r="DW4"/>
  <c r="DX4"/>
  <c r="DY4"/>
  <c r="DZ4"/>
  <c r="EA4"/>
  <c r="EB4"/>
  <c r="EC4"/>
  <c r="ED4"/>
  <c r="EF4"/>
  <c r="EG4"/>
  <c r="EH4"/>
  <c r="EI4"/>
  <c r="EJ4"/>
  <c r="EK4"/>
  <c r="EL4"/>
  <c r="EM4"/>
  <c r="EN4"/>
  <c r="EO4"/>
  <c r="EP4"/>
  <c r="EQ4"/>
  <c r="ER4"/>
  <c r="ES4"/>
  <c r="ET4"/>
  <c r="EU4"/>
  <c r="EV4"/>
  <c r="EW4"/>
  <c r="EX4"/>
  <c r="EY4"/>
  <c r="EZ4"/>
  <c r="FA4"/>
  <c r="FB4"/>
  <c r="FC4"/>
  <c r="FD4"/>
  <c r="FE4"/>
  <c r="FF4"/>
  <c r="FG4"/>
  <c r="FH4"/>
  <c r="FI4"/>
  <c r="FJ4"/>
  <c r="FK4"/>
  <c r="FL4"/>
  <c r="FM4"/>
  <c r="FN4"/>
  <c r="FO4"/>
  <c r="FP4"/>
  <c r="FQ4"/>
  <c r="FR4"/>
  <c r="FS4"/>
  <c r="FT4"/>
  <c r="FU4"/>
  <c r="FV4"/>
  <c r="FW4"/>
  <c r="FY4"/>
  <c r="FZ4"/>
  <c r="GA4"/>
  <c r="GB4"/>
  <c r="GC4"/>
  <c r="GD4"/>
  <c r="GE4"/>
  <c r="GF4"/>
  <c r="GG4"/>
  <c r="GH4"/>
  <c r="GI4"/>
  <c r="GJ4"/>
  <c r="GK4"/>
  <c r="GL4"/>
  <c r="GM4"/>
  <c r="GN4"/>
  <c r="GO4"/>
  <c r="GP4"/>
  <c r="GQ4"/>
  <c r="GR4"/>
  <c r="GS4"/>
  <c r="GT4"/>
  <c r="GU4"/>
  <c r="GV4"/>
  <c r="GW4"/>
  <c r="GX4"/>
  <c r="GY4"/>
  <c r="GZ4"/>
  <c r="HA4"/>
  <c r="HB4"/>
  <c r="HC4"/>
  <c r="HD4"/>
  <c r="HE4"/>
  <c r="HF4"/>
  <c r="HG4"/>
  <c r="HH4"/>
  <c r="HI4"/>
  <c r="HJ4"/>
  <c r="HK4"/>
  <c r="HL4"/>
  <c r="HM4"/>
  <c r="HN4"/>
  <c r="HO4"/>
  <c r="HP4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D21"/>
  <c r="D20"/>
  <c r="D19"/>
  <c r="D18"/>
  <c r="D16"/>
  <c r="D17"/>
  <c r="FX8"/>
  <c r="FX9"/>
  <c r="FX10"/>
  <c r="EE8"/>
  <c r="EE9"/>
  <c r="EE10"/>
  <c r="EE11"/>
  <c r="EE12"/>
  <c r="EE13"/>
  <c r="EE14"/>
  <c r="CL8"/>
  <c r="CL9"/>
  <c r="CL10"/>
  <c r="CL11"/>
  <c r="CL12"/>
  <c r="CL13"/>
  <c r="CL14"/>
  <c r="AU8"/>
  <c r="AU9"/>
  <c r="AU10"/>
  <c r="AU11"/>
  <c r="AU12"/>
  <c r="AU13"/>
  <c r="AU14"/>
  <c r="D12"/>
  <c r="D13"/>
  <c r="D14"/>
  <c r="D10"/>
  <c r="D8"/>
  <c r="Q33" i="33" l="1"/>
  <c r="P33"/>
  <c r="Q39"/>
  <c r="P39"/>
  <c r="O40"/>
  <c r="O39" s="1"/>
  <c r="N39"/>
  <c r="M39"/>
  <c r="L39"/>
  <c r="K39"/>
  <c r="J39"/>
  <c r="I39"/>
  <c r="H39"/>
  <c r="G39"/>
  <c r="F39"/>
  <c r="G9"/>
  <c r="H9"/>
  <c r="I9"/>
  <c r="J9"/>
  <c r="K9"/>
  <c r="F9"/>
  <c r="G24"/>
  <c r="H24"/>
  <c r="I24"/>
  <c r="J24"/>
  <c r="K24"/>
  <c r="F24"/>
  <c r="G33"/>
  <c r="H33"/>
  <c r="I33"/>
  <c r="J33"/>
  <c r="K33"/>
  <c r="F33"/>
  <c r="I13"/>
  <c r="J13"/>
  <c r="K13"/>
  <c r="G13"/>
  <c r="H13"/>
  <c r="F13"/>
  <c r="AO30" i="36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D24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H25" i="30"/>
  <c r="G25"/>
  <c r="HO30" i="29"/>
  <c r="HP30"/>
  <c r="GV30" l="1"/>
  <c r="FC30"/>
  <c r="DJ30"/>
  <c r="G16" i="30" l="1"/>
  <c r="H16"/>
  <c r="G5"/>
  <c r="H5"/>
  <c r="H31"/>
  <c r="I31"/>
  <c r="J31"/>
  <c r="K31"/>
  <c r="G31"/>
  <c r="F30" i="29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D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W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W30"/>
  <c r="GX30"/>
  <c r="GY30"/>
  <c r="GZ30"/>
  <c r="HA30"/>
  <c r="HB30"/>
  <c r="HC30"/>
  <c r="HD30"/>
  <c r="HE30"/>
  <c r="HF30"/>
  <c r="HG30"/>
  <c r="HH30"/>
  <c r="HI30"/>
  <c r="HJ30"/>
  <c r="HK30"/>
  <c r="HL30"/>
  <c r="HM30"/>
  <c r="HN30"/>
  <c r="E30"/>
  <c r="FX31"/>
  <c r="FX30" s="1"/>
  <c r="EE31"/>
  <c r="EE30" s="1"/>
  <c r="CL31"/>
  <c r="CL30" s="1"/>
  <c r="AU31"/>
  <c r="AU30" s="1"/>
  <c r="D31"/>
  <c r="D30" l="1"/>
  <c r="D25"/>
  <c r="D24" s="1"/>
  <c r="E4" i="36" l="1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D4"/>
  <c r="AA15" l="1"/>
  <c r="Z15"/>
  <c r="M15"/>
  <c r="L15"/>
  <c r="U15"/>
  <c r="I15"/>
  <c r="S15"/>
  <c r="G15"/>
  <c r="E15"/>
  <c r="F15"/>
  <c r="H15"/>
  <c r="J15"/>
  <c r="K15"/>
  <c r="N15"/>
  <c r="O15"/>
  <c r="P15"/>
  <c r="Q15"/>
  <c r="R15"/>
  <c r="T15"/>
  <c r="V15"/>
  <c r="W15"/>
  <c r="X15"/>
  <c r="Y15"/>
  <c r="AZ34"/>
  <c r="D15"/>
  <c r="L5" i="30" l="1"/>
  <c r="M5"/>
  <c r="D9" i="34" s="1"/>
  <c r="D6" s="1"/>
  <c r="N5" i="30"/>
  <c r="E9" i="34" s="1"/>
  <c r="E6" s="1"/>
  <c r="C6" l="1"/>
  <c r="C11" s="1"/>
  <c r="C9"/>
  <c r="E10"/>
  <c r="E11"/>
  <c r="D10"/>
  <c r="D11"/>
  <c r="EE28" i="29"/>
  <c r="EE29"/>
  <c r="EE23"/>
  <c r="EE6"/>
  <c r="EE7"/>
  <c r="CL23"/>
  <c r="CL6"/>
  <c r="CL7"/>
  <c r="AU23"/>
  <c r="AU6"/>
  <c r="AU7"/>
  <c r="D9"/>
  <c r="D23"/>
  <c r="D6"/>
  <c r="D7"/>
  <c r="D11"/>
  <c r="FX29"/>
  <c r="FX23"/>
  <c r="AU22"/>
  <c r="D22"/>
  <c r="AU5"/>
  <c r="C10" i="34" l="1"/>
  <c r="D15" i="29"/>
  <c r="AU15"/>
  <c r="AU4"/>
  <c r="FX25"/>
  <c r="FX24" s="1"/>
  <c r="EE25"/>
  <c r="EE24" s="1"/>
  <c r="CL25"/>
  <c r="CL24" s="1"/>
  <c r="AU25"/>
  <c r="AU24" s="1"/>
  <c r="CL22"/>
  <c r="CL15" s="1"/>
  <c r="FX22"/>
  <c r="FX15" s="1"/>
  <c r="EE22"/>
  <c r="EE15" s="1"/>
  <c r="FX6"/>
  <c r="FX7"/>
  <c r="FX5"/>
  <c r="FX4" s="1"/>
  <c r="EE5"/>
  <c r="EE4" s="1"/>
  <c r="CL5"/>
  <c r="CL4" s="1"/>
  <c r="D5"/>
  <c r="D4" s="1"/>
  <c r="EE34" l="1"/>
  <c r="CL34"/>
  <c r="FX34"/>
</calcChain>
</file>

<file path=xl/sharedStrings.xml><?xml version="1.0" encoding="utf-8"?>
<sst xmlns="http://schemas.openxmlformats.org/spreadsheetml/2006/main" count="704" uniqueCount="148">
  <si>
    <t>Ընդամենը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</si>
  <si>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</si>
  <si>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Ծրագրային դասիչը</t>
  </si>
  <si>
    <t>Ծրագիր /Միջոցառում</t>
  </si>
  <si>
    <t>2021թ բյուջե (հազ. դրամ</t>
  </si>
  <si>
    <t>2022թ բյուջե (հազ. դրամ</t>
  </si>
  <si>
    <t>Գործառական դասակարգման</t>
  </si>
  <si>
    <t>Բաժին</t>
  </si>
  <si>
    <t xml:space="preserve">Խումբ </t>
  </si>
  <si>
    <t>Դաս</t>
  </si>
  <si>
    <t>X</t>
  </si>
  <si>
    <t>2021թ բյուջե (հազ. դրամ)</t>
  </si>
  <si>
    <t>2022թ բյուջե (հազ. դրամ)</t>
  </si>
  <si>
    <t>01</t>
  </si>
  <si>
    <t>Հավելված N 10. Ամփոփ ֆինանսական պահանջներ ՄԺԾԾ ժամանակահատվածի համար</t>
  </si>
  <si>
    <t>(հազ. դրամ)</t>
  </si>
  <si>
    <t>Ծրագրի/միջոցառման անվանումը</t>
  </si>
  <si>
    <t>Նոր նախաձեռնություններ</t>
  </si>
  <si>
    <t>(հազ. դրամ) (+)</t>
  </si>
  <si>
    <t>Ծրագիր</t>
  </si>
  <si>
    <t>Միջոցառում</t>
  </si>
  <si>
    <t>2021թ</t>
  </si>
  <si>
    <t>2022թ</t>
  </si>
  <si>
    <t>Պարտադիր ծախսերին դասվող միջոցառումներ</t>
  </si>
  <si>
    <t>Հայեցողական ծախսերին դասվող այլ միջոցառումներ</t>
  </si>
  <si>
    <t xml:space="preserve">Գոյություն ունեցող պարտավորությունների  գծով հաշվարկված (ճշգրտված) ծախսերը </t>
  </si>
  <si>
    <t>Ծախսային խնայողության գծով ամփոփ առաջարկը</t>
  </si>
  <si>
    <t>(հազ. դրամ) (-)</t>
  </si>
  <si>
    <t xml:space="preserve">Միջոցառման գծով ամփոփ ծախսերը </t>
  </si>
  <si>
    <t>4111.Աշխատողների աշխատավարձեր և հավելավճարներ</t>
  </si>
  <si>
    <t>4112.Պարգևատրումներ, դրամական խրախուսումներ և հատուկ վճարներ</t>
  </si>
  <si>
    <t xml:space="preserve">4113.Քաղաքացիական, դատական և պետական ծառայողների պարգևատրում </t>
  </si>
  <si>
    <t>4212.Էներգետիկ ծառայություններ</t>
  </si>
  <si>
    <t>4213.Կոմունալ ծառայություններ</t>
  </si>
  <si>
    <t>4214Կապի ծառայություններ</t>
  </si>
  <si>
    <t>4215.Ապահովագրական ծախսեր</t>
  </si>
  <si>
    <t>4216.Գույքի և սարքավորումների վարձակալություն</t>
  </si>
  <si>
    <t>4221.Ներքին  գործուղումներ</t>
  </si>
  <si>
    <t>4231.Վարչական ծառայություններ</t>
  </si>
  <si>
    <t>4232.Համակարգչային ծառայություններ</t>
  </si>
  <si>
    <t>4234.Տեղեկատվական ծառայություններ</t>
  </si>
  <si>
    <t>4235.Կառավարչական ծառայություններ</t>
  </si>
  <si>
    <t>4237.Ներկայացուցչական  ծախսեր</t>
  </si>
  <si>
    <t>4239.Ընդհանուր բնույթի այլ ծառայություններ</t>
  </si>
  <si>
    <t>4241.Մասնագիտական ծառայություններ</t>
  </si>
  <si>
    <t>4251.Շենքերի և կառույցների ընթացիկ նորոգում և պահպանում</t>
  </si>
  <si>
    <t>4252Մեքենաների և սարքավորումների ընթացիկ նորոգում և պահպանում</t>
  </si>
  <si>
    <t>4261.Գրասենյակային նյութեր և հագուստ</t>
  </si>
  <si>
    <t>4222.Արտասահմանյան գործուղումների գծով ծախսեր</t>
  </si>
  <si>
    <t>4236.Կենցաղային և հանրային սննդի ծառայություններ</t>
  </si>
  <si>
    <t>4264.Տրանսպորտային նյութեր</t>
  </si>
  <si>
    <t>4266.Առողջապահական և լաբորատոր նյութեր</t>
  </si>
  <si>
    <t xml:space="preserve">4267.Կենցաղային և հանրային սննդի նյութեր </t>
  </si>
  <si>
    <t>4269.Հատուկ նպատակային այլ նյութեր</t>
  </si>
  <si>
    <t>4621.Ընթացիկ դրամաշնորհներ միջազգային կազմակերպություններին</t>
  </si>
  <si>
    <t>4637Ընթացիկ դրամաշնորհներ պետական ոչ առևտրային կազմակերպություններին</t>
  </si>
  <si>
    <t>4638Ընթացիկ դրամաշնորհներ պետական և համայնքային  առևտրային կազմակերպություններին</t>
  </si>
  <si>
    <t>4729.Այլ նպաստներ բյուջեից</t>
  </si>
  <si>
    <t>4823Պարտադիր վճարներր</t>
  </si>
  <si>
    <t>4861.Այլ  ծախսեր</t>
  </si>
  <si>
    <t>4891.Պահուստային միջոցներ</t>
  </si>
  <si>
    <t>5112.Շենքերի և շինությունների կառուցում</t>
  </si>
  <si>
    <t>5113 Շենքերի և շինությունների կապիտալ վերանորոգում</t>
  </si>
  <si>
    <t xml:space="preserve">5121. Տրանսպորտային սարքավորումներ </t>
  </si>
  <si>
    <t>5122.Վարչական սարքավորումներ</t>
  </si>
  <si>
    <t>5129 ²Այլ մեքենաներ և սարքավորւմներ</t>
  </si>
  <si>
    <t>5134. Մախագծահետազոտական ծախսեր</t>
  </si>
  <si>
    <t>Քրեակատարողական ծառայություններ</t>
  </si>
  <si>
    <t>03</t>
  </si>
  <si>
    <t>05</t>
  </si>
  <si>
    <t>4727 կրթական, մշակութային և այլ նպաստներ բյուջեից</t>
  </si>
  <si>
    <t>4233 աշխատակազմի մասն. զարգաց. Ծառայություններ</t>
  </si>
  <si>
    <t>4217 Արտագերատեսչական ծախսեր</t>
  </si>
  <si>
    <t>4824Պետական հատվածի տարբեր մակարդակների կողմից միմյանց նկատմամաբ կիրառվող տույժեր</t>
  </si>
  <si>
    <r>
      <t>Հավելված N 5.</t>
    </r>
    <r>
      <rPr>
        <sz val="9"/>
        <color theme="1"/>
        <rFont val="GHEA Grapalat"/>
        <family val="3"/>
      </rPr>
      <t xml:space="preserve"> </t>
    </r>
    <r>
      <rPr>
        <b/>
        <sz val="9"/>
        <color theme="1"/>
        <rFont val="GHEA Grapalat"/>
        <family val="3"/>
      </rPr>
      <t>Բյուջետային ծրագրերի գծով ծախսերի բաշխումն ըստ բյուջետային ծախսերի գործառական դասակարգման տարրերի</t>
    </r>
  </si>
  <si>
    <t>Հավելված N 8. Բյուջետային ծրագրերի/միջոցառումների գծով ծախսերը՝ վարչատարածքային բաժանմամբ (ըստ մարզերի)</t>
  </si>
  <si>
    <t>Երևան</t>
  </si>
  <si>
    <t>Արագածոտն</t>
  </si>
  <si>
    <t>Արմավիր</t>
  </si>
  <si>
    <t>Կոտայք</t>
  </si>
  <si>
    <t>Լոռի</t>
  </si>
  <si>
    <t>Շիրակ</t>
  </si>
  <si>
    <t>Սյունիք</t>
  </si>
  <si>
    <t>Արարատ</t>
  </si>
  <si>
    <t>Գեղարքունիք</t>
  </si>
  <si>
    <t>Վայոց Ձոր</t>
  </si>
  <si>
    <t>Տավուշ</t>
  </si>
  <si>
    <t xml:space="preserve">   (հազար դրամներով)</t>
  </si>
  <si>
    <t>2020թ.</t>
  </si>
  <si>
    <t>2021թ.</t>
  </si>
  <si>
    <t>2022թ.</t>
  </si>
  <si>
    <t>3.2 Ծախսային խնայողությունների գծով առաջարկները (-) նշանով</t>
  </si>
  <si>
    <t>3.3 Նոր նախաձեռնությունների գծով ընդհանուր ծախսերը</t>
  </si>
  <si>
    <t>2019թ փաստ. (հազ. դրամ)</t>
  </si>
  <si>
    <t>2020թ սպասվող (հազ. դրամ)</t>
  </si>
  <si>
    <t>2023թ բյուջե (հազ. դրամ</t>
  </si>
  <si>
    <t>2023թ բյուջե (հազ. դրամ)</t>
  </si>
  <si>
    <t>Աղյուսակ 2. Հայտով ներկայացված՝ 2021-2023թթ ընդհանուր ծախսերի համեմատությունը ՀՀ 2020թ. պետական բյուջեի և 2020-2022թթ. ՄԺԾԾ հետ</t>
  </si>
  <si>
    <t>Աղյուսակ 1.  Ծրագրերի և միջոցառումների գծով ամփոփ ֆինանսական պահանջներ 2021-2023 թթ համար</t>
  </si>
  <si>
    <t>2023թ</t>
  </si>
  <si>
    <t>2023 թ բյուջե (հազ. դրամ)</t>
  </si>
  <si>
    <t>3.1 Գոյություն ունեցող ծախսային պարտավորությունների գնահատում 2021-2023 թթ. ՄԺԾԾ համար (առանց ծախսային խնայողությունների վերաբերյալ առաջարկների ներառման)</t>
  </si>
  <si>
    <t>2023թ.</t>
  </si>
  <si>
    <t>2. &lt;&lt;ՀՀ 2020թ. պետական բյուջեի մասին&gt;&gt; ՀՀ օրենքով պետական մարմնի գծով սահմանված ընդհանուր հատկացումները</t>
  </si>
  <si>
    <t>4. Տարբերությունը ՀՀ 2020թ. պետական բյուջեի համապատասխան ցուցանիշից (տող 3 - տող 2)</t>
  </si>
  <si>
    <t>Ազգային արխիվի ծրագիր</t>
  </si>
  <si>
    <t xml:space="preserve">4263.Վերապատրաստման և ուսուցման նյութեր </t>
  </si>
  <si>
    <t>4263.Վերապատրաստաման և ուսուցման նյութեր</t>
  </si>
  <si>
    <t xml:space="preserve">4263. Վերապատրաստման և ուսուցման նյութեր </t>
  </si>
  <si>
    <t>x</t>
  </si>
  <si>
    <r>
      <t>1100</t>
    </r>
    <r>
      <rPr>
        <i/>
        <sz val="10"/>
        <color theme="1"/>
        <rFont val="GHEA Grapalat"/>
        <family val="3"/>
      </rPr>
      <t>x</t>
    </r>
  </si>
  <si>
    <t>Հակակոռուպցիոն կոմիտեի շենքային պայմանների ապահովում</t>
  </si>
  <si>
    <t>Հակակոռուպցիոն կոմիտեի տեխնիկական հագեցվածության ապահովում</t>
  </si>
  <si>
    <t>Էլեկտրոնային ռեսուրսների ստեղծման կամ արդիականացման նախագծերի ապահովում</t>
  </si>
  <si>
    <r>
      <t>3100</t>
    </r>
    <r>
      <rPr>
        <i/>
        <sz val="10"/>
        <color theme="1"/>
        <rFont val="GHEA Grapalat"/>
        <family val="3"/>
      </rPr>
      <t>x</t>
    </r>
  </si>
  <si>
    <t>5132. Ոչ նյութական հիմնական միջոցներ</t>
  </si>
  <si>
    <t>Դատական և իրավական բարեփոխումների ապահովում</t>
  </si>
  <si>
    <t>Էլեկտրոնային արդարադատության միասնական համակարգի ներդրում</t>
  </si>
  <si>
    <t>Արդարադատության համակարգի ծառայությունների կադրային ապահովմանն ուղղված ծրագրերի իրականացում</t>
  </si>
  <si>
    <t>Քրեակատարողական հիմնարկների օպտիմալացում, շենքային պայմանների բավարարում</t>
  </si>
  <si>
    <t xml:space="preserve">Քրեակատարողական հիմնարկներում ազատությունից զրկված հաշմանդամություն ունեցող անձանց  պահման  մատչելի պայմանների ապահովմանն ուղղված միջոցառումների իրականացում </t>
  </si>
  <si>
    <t>5134. Նախագծահետազոտական ծախսեր</t>
  </si>
  <si>
    <t xml:space="preserve">Պետական մարմնի գծով 2020-2021 ՄԺԾԾ-ով հաստատված և 2023թ. Համար
 սահմանված ֆինանսավորման ընդհանուր կողմնորոշիչ  չափաքանակները </t>
  </si>
  <si>
    <t>3.Ընդամենը հայտով ներկայացված ընդհանուր ծախսերը` 2021-2023 թթ. ՄԺԾԾ համար (տող 3.1 + տող 3.2 + տող 3.3.)</t>
  </si>
  <si>
    <t>5. Տարբերությունը 2020-2021 ՄԺԾԾ-ով հաստատված և 2023թ. համար սահմանված ֆինանսավորման կողմնորոշիչ չափաքանակներից (տող 3-տող 1)</t>
  </si>
  <si>
    <t>Կոռուպցիոն գործերի քննության արդյունավետության բարձրացում</t>
  </si>
  <si>
    <t>Հակակոռուպցիոն գործերի դատական քննություն</t>
  </si>
  <si>
    <t>Կոռուպցիայի վերաբերյալ հանրային ընկալման իրավիճակի ուսումնասիրություն</t>
  </si>
  <si>
    <t>Հակակոռուպցիոն կոմիտեի տրանսպորտային սարքավորումների հագեցվածության ապահովում</t>
  </si>
  <si>
    <t>Հակակոռուպցիոն դատարանի շենքային պայմանների ապահովում</t>
  </si>
  <si>
    <t>Հակակոռուպցիոն դատարանի տեխնիկական հագեցվածության ապահովում</t>
  </si>
  <si>
    <t>Հակակոռուպցիոն դատարանի տրանսպորտային սարքավորումների հագեցվածության ապահովում</t>
  </si>
  <si>
    <t>Փաստահավաք հանձնաժողովի ստեղծման աջակցություն</t>
  </si>
  <si>
    <t>Արբիտրաժի ինստիտուցիոնալ կառույցի ստեղծման աջակցություն</t>
  </si>
  <si>
    <t>Վեճերի լուծման այլընտրանքային եղանակների վերաբերյալ հանրային իրազեկում</t>
  </si>
  <si>
    <t>Սահմանադրական հանրաքվեի կազմակերպում</t>
  </si>
  <si>
    <t>Դատաիրավական ոլորտում բարեփոխումների վերաբերյալ հանրային իրազեկում</t>
  </si>
  <si>
    <t>Անվճար իրավաբանական օգնությոն  կառուցակարգերի զարգացում</t>
  </si>
  <si>
    <t>Փորձագիտական միասնական կենտրոնի նյութատեխնիկական հագեցվածության ապահովում</t>
  </si>
  <si>
    <r>
      <t>1200</t>
    </r>
    <r>
      <rPr>
        <i/>
        <sz val="10"/>
        <color theme="1"/>
        <rFont val="GHEA Grapalat"/>
        <family val="3"/>
      </rPr>
      <t>x</t>
    </r>
  </si>
  <si>
    <t>Պրոբացիայի ծառայողներին փոխհատուցման տրամադրում</t>
  </si>
  <si>
    <t>Քրեակատարողական հիմնարկներում ազատությունից զրկված հաշմանդամություն ունեցող անձանց  պահման  մատչելի պայմանների ապահովում</t>
  </si>
  <si>
    <t>ՀՀ արխիվային հավաքածուի պահպանության, համալրման, հաշվառման և օգտագործման ապահովում</t>
  </si>
  <si>
    <t>Հակակոռուպցիոն քաղաքականության մշակում,ծրագրերի համակարգում  և մոնիտորինգի իրականացում</t>
  </si>
  <si>
    <t>Հակակոռուպցիոն քաղաքականության մշակում,ծրագրերի համակարգում և մոնիտորինգի իրականացում</t>
  </si>
  <si>
    <t xml:space="preserve">հբ </t>
  </si>
  <si>
    <t>«Աջակցություն դատապարտյալներին» հիմնադրամի գործունեության ապահովում</t>
  </si>
  <si>
    <t>5112.Շենքերի և շինությունների շինարարություն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</si>
</sst>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##,##0.0;\(##,##0.0\);\-"/>
    <numFmt numFmtId="166" formatCode="_(* #,##0.0_);_(* \(#,##0.0\);_(* &quot;-&quot;??_);_(@_)"/>
    <numFmt numFmtId="167" formatCode="#,##0.0_);\(#,##0.0\)"/>
  </numFmts>
  <fonts count="27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0"/>
      <color theme="1"/>
      <name val="Times New Roman"/>
      <family val="1"/>
    </font>
    <font>
      <sz val="8"/>
      <color theme="1"/>
      <name val="GHEA Grapalat"/>
      <family val="3"/>
    </font>
    <font>
      <sz val="10"/>
      <color theme="1"/>
      <name val="Sylfaen"/>
      <family val="1"/>
    </font>
    <font>
      <i/>
      <sz val="8"/>
      <color rgb="FF00000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8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i/>
      <sz val="9"/>
      <color theme="1"/>
      <name val="GHEA Grapalat"/>
      <family val="3"/>
    </font>
    <font>
      <i/>
      <sz val="9"/>
      <color rgb="FF000000"/>
      <name val="GHEA Grapalat"/>
      <family val="3"/>
    </font>
    <font>
      <sz val="8"/>
      <name val="GHEA Grapalat"/>
      <family val="2"/>
    </font>
    <font>
      <sz val="9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b/>
      <sz val="8"/>
      <color theme="1"/>
      <name val="GHEA Grapalat"/>
      <family val="3"/>
    </font>
    <font>
      <sz val="9"/>
      <color theme="1"/>
      <name val="Sylfaen"/>
      <family val="1"/>
    </font>
    <font>
      <sz val="9"/>
      <color theme="1"/>
      <name val="Calibri"/>
      <family val="2"/>
      <charset val="1"/>
      <scheme val="minor"/>
    </font>
    <font>
      <i/>
      <sz val="10"/>
      <color theme="1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165" fontId="16" fillId="0" borderId="0" applyFill="0" applyBorder="0" applyProtection="0">
      <alignment horizontal="right" vertical="top"/>
    </xf>
    <xf numFmtId="0" fontId="20" fillId="0" borderId="0"/>
    <xf numFmtId="43" fontId="20" fillId="0" borderId="0" applyFont="0" applyFill="0" applyBorder="0" applyAlignment="0" applyProtection="0"/>
  </cellStyleXfs>
  <cellXfs count="225">
    <xf numFmtId="0" fontId="0" fillId="0" borderId="0" xfId="0"/>
    <xf numFmtId="0" fontId="9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90" wrapText="1"/>
    </xf>
    <xf numFmtId="164" fontId="7" fillId="3" borderId="1" xfId="0" applyNumberFormat="1" applyFont="1" applyFill="1" applyBorder="1" applyAlignment="1">
      <alignment horizontal="center" vertical="center" textRotation="90" wrapText="1"/>
    </xf>
    <xf numFmtId="0" fontId="6" fillId="2" borderId="29" xfId="0" applyFont="1" applyFill="1" applyBorder="1" applyAlignment="1">
      <alignment horizontal="center" vertical="center" textRotation="90" wrapText="1"/>
    </xf>
    <xf numFmtId="164" fontId="7" fillId="3" borderId="29" xfId="0" applyNumberFormat="1" applyFont="1" applyFill="1" applyBorder="1" applyAlignment="1">
      <alignment horizontal="center" vertical="center" textRotation="90" wrapText="1"/>
    </xf>
    <xf numFmtId="0" fontId="11" fillId="0" borderId="6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0" fontId="0" fillId="0" borderId="0" xfId="0" applyFill="1"/>
    <xf numFmtId="165" fontId="17" fillId="0" borderId="29" xfId="5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17" fillId="0" borderId="29" xfId="5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164" fontId="12" fillId="5" borderId="1" xfId="0" applyNumberFormat="1" applyFont="1" applyFill="1" applyBorder="1"/>
    <xf numFmtId="0" fontId="0" fillId="0" borderId="29" xfId="0" applyBorder="1"/>
    <xf numFmtId="164" fontId="7" fillId="7" borderId="1" xfId="0" applyNumberFormat="1" applyFont="1" applyFill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64" fontId="12" fillId="0" borderId="29" xfId="0" applyNumberFormat="1" applyFont="1" applyBorder="1" applyAlignment="1">
      <alignment horizontal="center" vertical="center"/>
    </xf>
    <xf numFmtId="164" fontId="17" fillId="0" borderId="29" xfId="5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65" fontId="17" fillId="4" borderId="29" xfId="5" applyNumberFormat="1" applyFont="1" applyFill="1" applyBorder="1" applyAlignment="1">
      <alignment horizontal="right" vertical="top"/>
    </xf>
    <xf numFmtId="0" fontId="17" fillId="5" borderId="1" xfId="0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 indent="15"/>
    </xf>
    <xf numFmtId="0" fontId="18" fillId="8" borderId="29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justify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12" fillId="0" borderId="0" xfId="0" applyNumberFormat="1" applyFont="1"/>
    <xf numFmtId="0" fontId="13" fillId="0" borderId="0" xfId="0" applyFont="1" applyAlignment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center"/>
    </xf>
    <xf numFmtId="165" fontId="17" fillId="4" borderId="29" xfId="5" applyNumberFormat="1" applyFont="1" applyFill="1" applyBorder="1" applyAlignment="1">
      <alignment horizontal="right" vertical="center"/>
    </xf>
    <xf numFmtId="165" fontId="17" fillId="4" borderId="29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164" fontId="6" fillId="0" borderId="29" xfId="0" applyNumberFormat="1" applyFont="1" applyBorder="1" applyAlignment="1">
      <alignment vertical="center"/>
    </xf>
    <xf numFmtId="0" fontId="23" fillId="0" borderId="0" xfId="0" applyFont="1"/>
    <xf numFmtId="0" fontId="6" fillId="0" borderId="0" xfId="0" applyFont="1"/>
    <xf numFmtId="0" fontId="6" fillId="2" borderId="29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left" vertical="center" textRotation="90" wrapText="1"/>
    </xf>
    <xf numFmtId="0" fontId="11" fillId="2" borderId="29" xfId="0" applyFont="1" applyFill="1" applyBorder="1" applyAlignment="1">
      <alignment horizontal="left" vertical="center" textRotation="90" wrapText="1"/>
    </xf>
    <xf numFmtId="164" fontId="1" fillId="5" borderId="1" xfId="0" applyNumberFormat="1" applyFont="1" applyFill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0" borderId="29" xfId="0" applyNumberFormat="1" applyFont="1" applyBorder="1"/>
    <xf numFmtId="0" fontId="6" fillId="0" borderId="29" xfId="0" applyFont="1" applyBorder="1"/>
    <xf numFmtId="165" fontId="1" fillId="0" borderId="29" xfId="5" applyNumberFormat="1" applyFont="1" applyBorder="1" applyAlignment="1">
      <alignment horizontal="center" vertical="center"/>
    </xf>
    <xf numFmtId="164" fontId="6" fillId="5" borderId="1" xfId="0" applyNumberFormat="1" applyFont="1" applyFill="1" applyBorder="1"/>
    <xf numFmtId="164" fontId="1" fillId="0" borderId="29" xfId="5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0" borderId="1" xfId="0" applyNumberFormat="1" applyFont="1" applyBorder="1"/>
    <xf numFmtId="164" fontId="6" fillId="0" borderId="29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9" xfId="0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164" fontId="24" fillId="7" borderId="1" xfId="0" applyNumberFormat="1" applyFont="1" applyFill="1" applyBorder="1" applyAlignment="1">
      <alignment horizontal="center" vertical="center" textRotation="90" wrapText="1"/>
    </xf>
    <xf numFmtId="0" fontId="25" fillId="0" borderId="0" xfId="0" applyFont="1"/>
    <xf numFmtId="164" fontId="12" fillId="0" borderId="29" xfId="0" applyNumberFormat="1" applyFont="1" applyBorder="1" applyAlignment="1">
      <alignment vertical="center"/>
    </xf>
    <xf numFmtId="165" fontId="17" fillId="0" borderId="29" xfId="5" applyNumberFormat="1" applyFont="1" applyBorder="1" applyAlignment="1">
      <alignment horizontal="right" vertical="center"/>
    </xf>
    <xf numFmtId="0" fontId="6" fillId="0" borderId="29" xfId="0" applyFont="1" applyBorder="1" applyAlignment="1">
      <alignment vertical="top"/>
    </xf>
    <xf numFmtId="164" fontId="6" fillId="0" borderId="29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5" borderId="29" xfId="0" applyNumberFormat="1" applyFont="1" applyFill="1" applyBorder="1" applyAlignment="1">
      <alignment vertical="top"/>
    </xf>
    <xf numFmtId="164" fontId="25" fillId="0" borderId="0" xfId="0" applyNumberFormat="1" applyFont="1"/>
    <xf numFmtId="164" fontId="0" fillId="0" borderId="0" xfId="0" applyNumberFormat="1"/>
    <xf numFmtId="0" fontId="12" fillId="4" borderId="8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top" wrapText="1"/>
    </xf>
    <xf numFmtId="0" fontId="11" fillId="0" borderId="6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top" wrapText="1"/>
    </xf>
    <xf numFmtId="0" fontId="9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9" borderId="0" xfId="0" applyFill="1"/>
    <xf numFmtId="164" fontId="7" fillId="7" borderId="29" xfId="0" applyNumberFormat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 textRotation="90" wrapText="1"/>
    </xf>
    <xf numFmtId="0" fontId="26" fillId="0" borderId="3" xfId="0" applyFont="1" applyBorder="1" applyAlignment="1">
      <alignment horizontal="center" vertical="top" wrapText="1"/>
    </xf>
    <xf numFmtId="49" fontId="12" fillId="0" borderId="29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/>
    </xf>
    <xf numFmtId="0" fontId="11" fillId="2" borderId="29" xfId="0" applyFont="1" applyFill="1" applyBorder="1" applyAlignment="1">
      <alignment horizontal="center" vertical="center" textRotation="90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164" fontId="6" fillId="5" borderId="29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164" fontId="1" fillId="0" borderId="29" xfId="5" applyNumberFormat="1" applyFont="1" applyBorder="1" applyAlignment="1">
      <alignment horizontal="center"/>
    </xf>
    <xf numFmtId="0" fontId="11" fillId="5" borderId="6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top" wrapText="1"/>
    </xf>
    <xf numFmtId="0" fontId="8" fillId="5" borderId="29" xfId="0" applyFont="1" applyFill="1" applyBorder="1" applyAlignment="1">
      <alignment wrapText="1"/>
    </xf>
    <xf numFmtId="0" fontId="14" fillId="5" borderId="6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164" fontId="12" fillId="6" borderId="1" xfId="0" applyNumberFormat="1" applyFont="1" applyFill="1" applyBorder="1" applyAlignment="1">
      <alignment vertical="center" wrapText="1"/>
    </xf>
    <xf numFmtId="165" fontId="17" fillId="6" borderId="29" xfId="5" applyNumberFormat="1" applyFont="1" applyFill="1" applyBorder="1" applyAlignment="1">
      <alignment horizontal="right" vertical="top"/>
    </xf>
    <xf numFmtId="0" fontId="14" fillId="6" borderId="1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29" xfId="0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166" fontId="22" fillId="0" borderId="29" xfId="7" applyNumberFormat="1" applyFont="1" applyFill="1" applyBorder="1" applyAlignment="1">
      <alignment vertical="top"/>
    </xf>
    <xf numFmtId="164" fontId="6" fillId="0" borderId="0" xfId="0" applyNumberFormat="1" applyFont="1" applyAlignment="1">
      <alignment horizontal="center"/>
    </xf>
    <xf numFmtId="0" fontId="15" fillId="5" borderId="4" xfId="0" applyFont="1" applyFill="1" applyBorder="1" applyAlignment="1">
      <alignment vertical="top" wrapText="1"/>
    </xf>
    <xf numFmtId="0" fontId="15" fillId="5" borderId="4" xfId="0" applyFont="1" applyFill="1" applyBorder="1" applyAlignment="1">
      <alignment wrapText="1"/>
    </xf>
    <xf numFmtId="167" fontId="12" fillId="6" borderId="1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top" wrapText="1"/>
    </xf>
    <xf numFmtId="164" fontId="7" fillId="0" borderId="29" xfId="0" applyNumberFormat="1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64" fontId="12" fillId="0" borderId="29" xfId="0" applyNumberFormat="1" applyFont="1" applyFill="1" applyBorder="1"/>
    <xf numFmtId="164" fontId="1" fillId="0" borderId="29" xfId="0" applyNumberFormat="1" applyFont="1" applyFill="1" applyBorder="1" applyAlignment="1">
      <alignment vertical="center" wrapText="1"/>
    </xf>
    <xf numFmtId="0" fontId="6" fillId="0" borderId="0" xfId="0" applyFont="1" applyFill="1"/>
    <xf numFmtId="164" fontId="6" fillId="0" borderId="29" xfId="0" applyNumberFormat="1" applyFont="1" applyFill="1" applyBorder="1"/>
    <xf numFmtId="0" fontId="6" fillId="4" borderId="29" xfId="0" applyFont="1" applyFill="1" applyBorder="1" applyAlignment="1">
      <alignment vertical="center"/>
    </xf>
    <xf numFmtId="167" fontId="17" fillId="5" borderId="1" xfId="0" applyNumberFormat="1" applyFont="1" applyFill="1" applyBorder="1" applyAlignment="1">
      <alignment vertical="center" wrapText="1"/>
    </xf>
    <xf numFmtId="164" fontId="19" fillId="0" borderId="29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164" fontId="12" fillId="0" borderId="29" xfId="0" applyNumberFormat="1" applyFont="1" applyFill="1" applyBorder="1" applyAlignment="1">
      <alignment vertical="center" wrapText="1"/>
    </xf>
    <xf numFmtId="0" fontId="26" fillId="0" borderId="3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4" fillId="4" borderId="29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4" borderId="30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top" wrapText="1"/>
    </xf>
    <xf numFmtId="0" fontId="11" fillId="4" borderId="34" xfId="0" applyFont="1" applyFill="1" applyBorder="1" applyAlignment="1">
      <alignment horizontal="left" vertical="top" wrapText="1"/>
    </xf>
    <xf numFmtId="0" fontId="11" fillId="4" borderId="35" xfId="0" applyFont="1" applyFill="1" applyBorder="1" applyAlignment="1">
      <alignment horizontal="left" vertical="top" wrapText="1"/>
    </xf>
    <xf numFmtId="0" fontId="11" fillId="4" borderId="36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8">
    <cellStyle name="Comma" xfId="7" builtinId="3"/>
    <cellStyle name="Normal" xfId="0" builtinId="0"/>
    <cellStyle name="Normal 10" xfId="4"/>
    <cellStyle name="Normal 2" xfId="1"/>
    <cellStyle name="Normal 3" xfId="3"/>
    <cellStyle name="Normal 4" xfId="6"/>
    <cellStyle name="Percent 2" xfId="2"/>
    <cellStyle name="SN_24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P48"/>
  <sheetViews>
    <sheetView tabSelected="1" topLeftCell="FY22" workbookViewId="0">
      <selection activeCell="HJ29" sqref="HJ29"/>
    </sheetView>
  </sheetViews>
  <sheetFormatPr defaultRowHeight="15"/>
  <cols>
    <col min="1" max="1" width="7" customWidth="1"/>
    <col min="2" max="2" width="6.28515625" customWidth="1"/>
    <col min="3" max="3" width="31.85546875" customWidth="1"/>
    <col min="4" max="4" width="6.85546875" style="83" customWidth="1"/>
    <col min="5" max="5" width="4" customWidth="1"/>
    <col min="6" max="6" width="4.85546875" customWidth="1"/>
    <col min="7" max="7" width="4.140625" customWidth="1"/>
    <col min="8" max="8" width="4.5703125" customWidth="1"/>
    <col min="9" max="9" width="4.140625" customWidth="1"/>
    <col min="10" max="10" width="4.5703125" customWidth="1"/>
    <col min="11" max="11" width="4.42578125" customWidth="1"/>
    <col min="12" max="12" width="4.5703125" customWidth="1"/>
    <col min="13" max="13" width="4.28515625" customWidth="1"/>
    <col min="14" max="14" width="4.85546875" customWidth="1"/>
    <col min="15" max="15" width="4.140625" customWidth="1"/>
    <col min="16" max="16" width="4.42578125" customWidth="1"/>
    <col min="17" max="17" width="4.7109375" customWidth="1"/>
    <col min="18" max="18" width="3.85546875" customWidth="1"/>
    <col min="19" max="19" width="4.140625" customWidth="1"/>
    <col min="20" max="20" width="4.85546875" customWidth="1"/>
    <col min="21" max="22" width="4.28515625" customWidth="1"/>
    <col min="23" max="23" width="5.140625" customWidth="1"/>
    <col min="24" max="25" width="4.28515625" customWidth="1"/>
    <col min="26" max="26" width="5.140625" customWidth="1"/>
    <col min="27" max="27" width="4.7109375" customWidth="1"/>
    <col min="28" max="28" width="4.5703125" customWidth="1"/>
    <col min="29" max="29" width="4.42578125" customWidth="1"/>
    <col min="30" max="30" width="4.85546875" customWidth="1"/>
    <col min="31" max="31" width="4.28515625" customWidth="1"/>
    <col min="32" max="32" width="3.85546875" customWidth="1"/>
    <col min="33" max="33" width="4.28515625" customWidth="1"/>
    <col min="34" max="34" width="4.5703125" customWidth="1"/>
    <col min="35" max="35" width="5.140625" customWidth="1"/>
    <col min="36" max="36" width="3.7109375" customWidth="1"/>
    <col min="37" max="37" width="4.28515625" customWidth="1"/>
    <col min="38" max="38" width="5.140625" customWidth="1"/>
    <col min="39" max="39" width="4.28515625" customWidth="1"/>
    <col min="40" max="40" width="4.42578125" customWidth="1"/>
    <col min="41" max="41" width="5.140625" customWidth="1"/>
    <col min="42" max="42" width="5.7109375" customWidth="1"/>
    <col min="43" max="43" width="4.7109375" customWidth="1"/>
    <col min="44" max="44" width="3.140625" customWidth="1"/>
    <col min="45" max="45" width="5.28515625" customWidth="1"/>
    <col min="46" max="46" width="4.42578125" customWidth="1"/>
    <col min="47" max="47" width="6.7109375" customWidth="1"/>
    <col min="48" max="48" width="4.85546875" customWidth="1"/>
    <col min="49" max="49" width="5.140625" customWidth="1"/>
    <col min="50" max="50" width="4.5703125" customWidth="1"/>
    <col min="51" max="51" width="4.140625" customWidth="1"/>
    <col min="52" max="52" width="4.42578125" customWidth="1"/>
    <col min="53" max="53" width="4.7109375" customWidth="1"/>
    <col min="54" max="54" width="4.5703125" customWidth="1"/>
    <col min="55" max="55" width="4.85546875" customWidth="1"/>
    <col min="56" max="56" width="4.7109375" customWidth="1"/>
    <col min="57" max="57" width="4.28515625" customWidth="1"/>
    <col min="58" max="58" width="5" customWidth="1"/>
    <col min="59" max="59" width="4.42578125" customWidth="1"/>
    <col min="60" max="60" width="5.42578125" customWidth="1"/>
    <col min="61" max="61" width="5.140625" customWidth="1"/>
    <col min="62" max="62" width="5" customWidth="1"/>
    <col min="63" max="63" width="4.7109375" customWidth="1"/>
    <col min="64" max="65" width="4.85546875" customWidth="1"/>
    <col min="66" max="66" width="3.5703125" customWidth="1"/>
    <col min="67" max="67" width="4.5703125" customWidth="1"/>
    <col min="68" max="68" width="4.28515625" customWidth="1"/>
    <col min="69" max="69" width="5.42578125" customWidth="1"/>
    <col min="70" max="70" width="4.7109375" customWidth="1"/>
    <col min="71" max="71" width="5.140625" customWidth="1"/>
    <col min="72" max="72" width="5.5703125" customWidth="1"/>
    <col min="73" max="73" width="5.140625" customWidth="1"/>
    <col min="74" max="74" width="5.5703125" customWidth="1"/>
    <col min="75" max="75" width="5.140625" customWidth="1"/>
    <col min="76" max="76" width="4.85546875" customWidth="1"/>
    <col min="77" max="77" width="5.5703125" customWidth="1"/>
    <col min="78" max="78" width="5.28515625" customWidth="1"/>
    <col min="79" max="80" width="5.140625" customWidth="1"/>
    <col min="81" max="81" width="4.5703125" customWidth="1"/>
    <col min="82" max="82" width="4.85546875" customWidth="1"/>
    <col min="83" max="83" width="4.7109375" customWidth="1"/>
    <col min="84" max="84" width="4" customWidth="1"/>
    <col min="85" max="85" width="4.42578125" customWidth="1"/>
    <col min="86" max="86" width="5.5703125" customWidth="1"/>
    <col min="87" max="87" width="5.7109375" customWidth="1"/>
    <col min="88" max="88" width="5.42578125" customWidth="1"/>
    <col min="89" max="89" width="5.28515625" customWidth="1"/>
    <col min="90" max="90" width="10.5703125" bestFit="1" customWidth="1"/>
    <col min="91" max="91" width="6.140625" customWidth="1"/>
    <col min="92" max="92" width="7.28515625" customWidth="1"/>
    <col min="93" max="93" width="6.42578125" customWidth="1"/>
    <col min="94" max="94" width="5.85546875" customWidth="1"/>
    <col min="95" max="95" width="7.140625" customWidth="1"/>
    <col min="96" max="96" width="5.42578125" customWidth="1"/>
    <col min="97" max="97" width="6" customWidth="1"/>
    <col min="98" max="99" width="6.42578125" customWidth="1"/>
    <col min="100" max="100" width="7.28515625" customWidth="1"/>
    <col min="101" max="101" width="6" customWidth="1"/>
    <col min="102" max="102" width="7" customWidth="1"/>
    <col min="103" max="103" width="7.85546875" customWidth="1"/>
    <col min="104" max="104" width="7.42578125" customWidth="1"/>
    <col min="105" max="105" width="5.28515625" customWidth="1"/>
    <col min="106" max="107" width="5.7109375" customWidth="1"/>
    <col min="108" max="108" width="6.85546875" customWidth="1"/>
    <col min="109" max="112" width="6.28515625" customWidth="1"/>
    <col min="113" max="113" width="6.7109375" customWidth="1"/>
    <col min="114" max="114" width="5.28515625" customWidth="1"/>
    <col min="115" max="115" width="7.140625" customWidth="1"/>
    <col min="116" max="116" width="5.7109375" customWidth="1"/>
    <col min="117" max="117" width="6.42578125" customWidth="1"/>
    <col min="118" max="118" width="6.7109375" customWidth="1"/>
    <col min="119" max="119" width="5.140625" customWidth="1"/>
    <col min="120" max="120" width="5.5703125" customWidth="1"/>
    <col min="121" max="121" width="5.28515625" customWidth="1"/>
    <col min="122" max="122" width="6.42578125" customWidth="1"/>
    <col min="123" max="123" width="5.85546875" customWidth="1"/>
    <col min="124" max="124" width="5.42578125" customWidth="1"/>
    <col min="125" max="125" width="5" customWidth="1"/>
    <col min="126" max="127" width="5.42578125" customWidth="1"/>
    <col min="128" max="128" width="5.85546875" customWidth="1"/>
    <col min="129" max="129" width="5.7109375" customWidth="1"/>
    <col min="130" max="130" width="4" customWidth="1"/>
    <col min="131" max="131" width="5" customWidth="1"/>
    <col min="132" max="133" width="3.85546875" customWidth="1"/>
    <col min="134" max="134" width="5.7109375" customWidth="1"/>
    <col min="135" max="135" width="10.5703125" bestFit="1" customWidth="1"/>
    <col min="136" max="136" width="6.140625" customWidth="1"/>
    <col min="137" max="137" width="5.5703125" customWidth="1"/>
    <col min="138" max="138" width="6" customWidth="1"/>
    <col min="139" max="139" width="5.28515625" customWidth="1"/>
    <col min="140" max="140" width="7.28515625" customWidth="1"/>
    <col min="141" max="141" width="6.5703125" customWidth="1"/>
    <col min="142" max="142" width="5.42578125" customWidth="1"/>
    <col min="143" max="144" width="6.42578125" customWidth="1"/>
    <col min="145" max="145" width="7.28515625" customWidth="1"/>
    <col min="146" max="146" width="5.85546875" customWidth="1"/>
    <col min="147" max="147" width="6.5703125" customWidth="1"/>
    <col min="148" max="148" width="5.7109375" customWidth="1"/>
    <col min="149" max="149" width="6.140625" customWidth="1"/>
    <col min="150" max="150" width="6" customWidth="1"/>
    <col min="151" max="151" width="6.28515625" customWidth="1"/>
    <col min="152" max="152" width="6.5703125" customWidth="1"/>
    <col min="153" max="153" width="7.140625" customWidth="1"/>
    <col min="154" max="154" width="6.28515625" customWidth="1"/>
    <col min="155" max="155" width="6.5703125" customWidth="1"/>
    <col min="156" max="156" width="5.5703125" customWidth="1"/>
    <col min="157" max="157" width="6.42578125" customWidth="1"/>
    <col min="158" max="158" width="6.85546875" customWidth="1"/>
    <col min="159" max="159" width="6.7109375" customWidth="1"/>
    <col min="160" max="160" width="6.42578125" customWidth="1"/>
    <col min="161" max="162" width="6.85546875" customWidth="1"/>
    <col min="163" max="163" width="6.7109375" customWidth="1"/>
    <col min="164" max="164" width="7.140625" customWidth="1"/>
    <col min="165" max="165" width="7" customWidth="1"/>
    <col min="166" max="166" width="7.28515625" customWidth="1"/>
    <col min="167" max="167" width="6.85546875" customWidth="1"/>
    <col min="168" max="168" width="5.28515625" customWidth="1"/>
    <col min="169" max="169" width="6.7109375" customWidth="1"/>
    <col min="170" max="170" width="7.7109375" customWidth="1"/>
    <col min="171" max="171" width="6.42578125" customWidth="1"/>
    <col min="172" max="172" width="6" customWidth="1"/>
    <col min="173" max="176" width="6.85546875" customWidth="1"/>
    <col min="177" max="178" width="4.85546875" customWidth="1"/>
    <col min="179" max="179" width="5.85546875" customWidth="1"/>
    <col min="180" max="180" width="10.5703125" bestFit="1" customWidth="1"/>
    <col min="181" max="181" width="6.140625" customWidth="1"/>
    <col min="182" max="182" width="7.28515625" customWidth="1"/>
    <col min="183" max="183" width="6.42578125" customWidth="1"/>
    <col min="184" max="184" width="5.7109375" customWidth="1"/>
    <col min="185" max="186" width="7" customWidth="1"/>
    <col min="187" max="189" width="6.42578125" customWidth="1"/>
    <col min="190" max="191" width="7.28515625" customWidth="1"/>
    <col min="193" max="193" width="6.7109375" customWidth="1"/>
    <col min="194" max="194" width="6.5703125" customWidth="1"/>
    <col min="195" max="195" width="6.7109375" customWidth="1"/>
    <col min="196" max="196" width="5.140625" customWidth="1"/>
    <col min="197" max="197" width="7.140625" customWidth="1"/>
    <col min="198" max="199" width="6.85546875" customWidth="1"/>
    <col min="200" max="200" width="6.28515625" customWidth="1"/>
    <col min="201" max="201" width="6.42578125" customWidth="1"/>
    <col min="202" max="202" width="7.7109375" customWidth="1"/>
    <col min="203" max="204" width="6.5703125" customWidth="1"/>
    <col min="205" max="205" width="7.140625" customWidth="1"/>
    <col min="206" max="206" width="6.7109375" customWidth="1"/>
    <col min="207" max="207" width="7" customWidth="1"/>
    <col min="208" max="208" width="5.42578125" customWidth="1"/>
    <col min="209" max="209" width="7" customWidth="1"/>
    <col min="210" max="210" width="6.85546875" customWidth="1"/>
    <col min="211" max="211" width="6.140625" customWidth="1"/>
    <col min="212" max="212" width="7.140625" customWidth="1"/>
    <col min="213" max="213" width="7.7109375" customWidth="1"/>
    <col min="214" max="214" width="6.42578125" customWidth="1"/>
    <col min="215" max="215" width="6.85546875" customWidth="1"/>
    <col min="216" max="216" width="5.42578125" customWidth="1"/>
    <col min="217" max="217" width="6.5703125" customWidth="1"/>
    <col min="218" max="218" width="5.85546875" customWidth="1"/>
    <col min="219" max="219" width="6.28515625" customWidth="1"/>
    <col min="220" max="221" width="6" customWidth="1"/>
    <col min="222" max="223" width="6.42578125" customWidth="1"/>
    <col min="224" max="224" width="6.7109375" customWidth="1"/>
  </cols>
  <sheetData>
    <row r="1" spans="1:224" ht="17.25">
      <c r="A1" s="1" t="s">
        <v>1</v>
      </c>
      <c r="B1" s="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96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97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98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</row>
    <row r="2" spans="1:224" ht="22.5" customHeight="1">
      <c r="A2" s="146" t="s">
        <v>2</v>
      </c>
      <c r="B2" s="146"/>
      <c r="C2" s="146" t="s">
        <v>3</v>
      </c>
      <c r="D2" s="146" t="s">
        <v>93</v>
      </c>
      <c r="E2" s="146"/>
      <c r="F2" s="146"/>
      <c r="G2" s="146"/>
      <c r="H2" s="146"/>
      <c r="I2" s="146"/>
      <c r="J2" s="146"/>
      <c r="K2" s="146"/>
      <c r="L2" s="146"/>
      <c r="M2" s="147"/>
      <c r="N2" s="146"/>
      <c r="O2" s="146"/>
      <c r="P2" s="146"/>
      <c r="Q2" s="146"/>
      <c r="R2" s="147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7"/>
      <c r="AJ2" s="146"/>
      <c r="AK2" s="146"/>
      <c r="AL2" s="147"/>
      <c r="AM2" s="146"/>
      <c r="AN2" s="146"/>
      <c r="AO2" s="146"/>
      <c r="AP2" s="146"/>
      <c r="AQ2" s="146"/>
      <c r="AR2" s="146"/>
      <c r="AS2" s="146"/>
      <c r="AT2" s="146"/>
      <c r="AU2" s="146" t="s">
        <v>94</v>
      </c>
      <c r="AV2" s="146"/>
      <c r="AW2" s="146"/>
      <c r="AX2" s="146"/>
      <c r="AY2" s="146"/>
      <c r="AZ2" s="146"/>
      <c r="BA2" s="146"/>
      <c r="BB2" s="146"/>
      <c r="BC2" s="146"/>
      <c r="BD2" s="147"/>
      <c r="BE2" s="146"/>
      <c r="BF2" s="146"/>
      <c r="BG2" s="146"/>
      <c r="BH2" s="146"/>
      <c r="BI2" s="147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7"/>
      <c r="CA2" s="146"/>
      <c r="CB2" s="146"/>
      <c r="CC2" s="147"/>
      <c r="CD2" s="146"/>
      <c r="CE2" s="146"/>
      <c r="CF2" s="146"/>
      <c r="CG2" s="146"/>
      <c r="CH2" s="146"/>
      <c r="CI2" s="146"/>
      <c r="CJ2" s="146"/>
      <c r="CK2" s="146"/>
      <c r="CL2" s="146" t="s">
        <v>4</v>
      </c>
      <c r="CM2" s="146"/>
      <c r="CN2" s="146"/>
      <c r="CO2" s="146"/>
      <c r="CP2" s="146"/>
      <c r="CQ2" s="146"/>
      <c r="CR2" s="146"/>
      <c r="CS2" s="146"/>
      <c r="CT2" s="146"/>
      <c r="CU2" s="147"/>
      <c r="CV2" s="146"/>
      <c r="CW2" s="146"/>
      <c r="CX2" s="146"/>
      <c r="CY2" s="146"/>
      <c r="CZ2" s="147"/>
      <c r="DA2" s="146"/>
      <c r="DB2" s="146"/>
      <c r="DC2" s="146"/>
      <c r="DD2" s="146"/>
      <c r="DE2" s="146"/>
      <c r="DF2" s="146"/>
      <c r="DG2" s="146"/>
      <c r="DH2" s="146"/>
      <c r="DI2" s="146"/>
      <c r="DJ2" s="147"/>
      <c r="DK2" s="146"/>
      <c r="DL2" s="146"/>
      <c r="DM2" s="146"/>
      <c r="DN2" s="146"/>
      <c r="DO2" s="146"/>
      <c r="DP2" s="146"/>
      <c r="DQ2" s="146"/>
      <c r="DR2" s="147"/>
      <c r="DS2" s="146"/>
      <c r="DT2" s="146"/>
      <c r="DU2" s="147"/>
      <c r="DV2" s="146"/>
      <c r="DW2" s="146"/>
      <c r="DX2" s="146"/>
      <c r="DY2" s="146"/>
      <c r="DZ2" s="146"/>
      <c r="EA2" s="146"/>
      <c r="EB2" s="146"/>
      <c r="EC2" s="147"/>
      <c r="ED2" s="146"/>
      <c r="EE2" s="146" t="s">
        <v>5</v>
      </c>
      <c r="EF2" s="146"/>
      <c r="EG2" s="146"/>
      <c r="EH2" s="146"/>
      <c r="EI2" s="146"/>
      <c r="EJ2" s="146"/>
      <c r="EK2" s="146"/>
      <c r="EL2" s="146"/>
      <c r="EM2" s="146"/>
      <c r="EN2" s="147"/>
      <c r="EO2" s="146"/>
      <c r="EP2" s="146"/>
      <c r="EQ2" s="146"/>
      <c r="ER2" s="146"/>
      <c r="ES2" s="147"/>
      <c r="ET2" s="146"/>
      <c r="EU2" s="146"/>
      <c r="EV2" s="146"/>
      <c r="EW2" s="146"/>
      <c r="EX2" s="146"/>
      <c r="EY2" s="146"/>
      <c r="EZ2" s="146"/>
      <c r="FA2" s="146"/>
      <c r="FB2" s="146"/>
      <c r="FC2" s="147"/>
      <c r="FD2" s="146"/>
      <c r="FE2" s="146"/>
      <c r="FF2" s="146"/>
      <c r="FG2" s="146"/>
      <c r="FH2" s="146"/>
      <c r="FI2" s="146"/>
      <c r="FJ2" s="146"/>
      <c r="FK2" s="147"/>
      <c r="FL2" s="146"/>
      <c r="FM2" s="146"/>
      <c r="FN2" s="147"/>
      <c r="FO2" s="146"/>
      <c r="FP2" s="146"/>
      <c r="FQ2" s="146"/>
      <c r="FR2" s="146"/>
      <c r="FS2" s="146"/>
      <c r="FT2" s="146"/>
      <c r="FU2" s="146"/>
      <c r="FV2" s="147"/>
      <c r="FW2" s="146"/>
      <c r="FX2" s="146" t="s">
        <v>95</v>
      </c>
      <c r="FY2" s="146"/>
      <c r="FZ2" s="146"/>
      <c r="GA2" s="146"/>
      <c r="GB2" s="146"/>
      <c r="GC2" s="146"/>
      <c r="GD2" s="146"/>
      <c r="GE2" s="146"/>
      <c r="GF2" s="146"/>
      <c r="GG2" s="147"/>
      <c r="GH2" s="146"/>
      <c r="GI2" s="146"/>
      <c r="GJ2" s="146"/>
      <c r="GK2" s="146"/>
      <c r="GL2" s="147"/>
      <c r="GM2" s="146"/>
      <c r="GN2" s="146"/>
      <c r="GO2" s="146"/>
      <c r="GP2" s="146"/>
      <c r="GQ2" s="146"/>
      <c r="GR2" s="146"/>
      <c r="GS2" s="146"/>
      <c r="GT2" s="146"/>
      <c r="GU2" s="146"/>
      <c r="GV2" s="147"/>
      <c r="GW2" s="146"/>
      <c r="GX2" s="146"/>
      <c r="GY2" s="146"/>
      <c r="GZ2" s="146"/>
      <c r="HA2" s="146"/>
      <c r="HB2" s="146"/>
      <c r="HC2" s="146"/>
      <c r="HD2" s="147"/>
      <c r="HE2" s="146"/>
      <c r="HF2" s="146"/>
      <c r="HG2" s="147"/>
      <c r="HH2" s="146"/>
      <c r="HI2" s="146"/>
      <c r="HJ2" s="146"/>
      <c r="HK2" s="146"/>
      <c r="HL2" s="146"/>
      <c r="HM2" s="146"/>
      <c r="HN2" s="146"/>
      <c r="HO2" s="147"/>
      <c r="HP2" s="146"/>
    </row>
    <row r="3" spans="1:224" ht="112.5" customHeight="1">
      <c r="A3" s="146"/>
      <c r="B3" s="146"/>
      <c r="C3" s="146"/>
      <c r="D3" s="81" t="s">
        <v>0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4" t="s">
        <v>72</v>
      </c>
      <c r="N3" s="2" t="s">
        <v>37</v>
      </c>
      <c r="O3" s="2" t="s">
        <v>48</v>
      </c>
      <c r="P3" s="2" t="s">
        <v>38</v>
      </c>
      <c r="Q3" s="2" t="s">
        <v>39</v>
      </c>
      <c r="R3" s="4" t="s">
        <v>71</v>
      </c>
      <c r="S3" s="2" t="s">
        <v>40</v>
      </c>
      <c r="T3" s="2" t="s">
        <v>41</v>
      </c>
      <c r="U3" s="2" t="s">
        <v>49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47</v>
      </c>
      <c r="AB3" s="2" t="s">
        <v>50</v>
      </c>
      <c r="AC3" s="2" t="s">
        <v>51</v>
      </c>
      <c r="AD3" s="2" t="s">
        <v>52</v>
      </c>
      <c r="AE3" s="2" t="s">
        <v>53</v>
      </c>
      <c r="AF3" s="2" t="s">
        <v>54</v>
      </c>
      <c r="AG3" s="2" t="s">
        <v>55</v>
      </c>
      <c r="AH3" s="2" t="s">
        <v>56</v>
      </c>
      <c r="AI3" s="4" t="s">
        <v>70</v>
      </c>
      <c r="AJ3" s="2" t="s">
        <v>57</v>
      </c>
      <c r="AK3" s="2" t="s">
        <v>58</v>
      </c>
      <c r="AL3" s="4" t="s">
        <v>73</v>
      </c>
      <c r="AM3" s="2" t="s">
        <v>59</v>
      </c>
      <c r="AN3" s="2" t="s">
        <v>60</v>
      </c>
      <c r="AO3" s="2" t="s">
        <v>61</v>
      </c>
      <c r="AP3" s="2" t="s">
        <v>62</v>
      </c>
      <c r="AQ3" s="2" t="s">
        <v>63</v>
      </c>
      <c r="AR3" s="2" t="s">
        <v>64</v>
      </c>
      <c r="AS3" s="2" t="s">
        <v>65</v>
      </c>
      <c r="AT3" s="2" t="s">
        <v>66</v>
      </c>
      <c r="AU3" s="2" t="s">
        <v>0</v>
      </c>
      <c r="AV3" s="2" t="s">
        <v>29</v>
      </c>
      <c r="AW3" s="2" t="s">
        <v>30</v>
      </c>
      <c r="AX3" s="2" t="s">
        <v>31</v>
      </c>
      <c r="AY3" s="2" t="s">
        <v>32</v>
      </c>
      <c r="AZ3" s="2" t="s">
        <v>33</v>
      </c>
      <c r="BA3" s="2" t="s">
        <v>34</v>
      </c>
      <c r="BB3" s="2" t="s">
        <v>35</v>
      </c>
      <c r="BC3" s="2" t="s">
        <v>36</v>
      </c>
      <c r="BD3" s="4" t="s">
        <v>72</v>
      </c>
      <c r="BE3" s="2" t="s">
        <v>37</v>
      </c>
      <c r="BF3" s="2" t="s">
        <v>48</v>
      </c>
      <c r="BG3" s="2" t="s">
        <v>38</v>
      </c>
      <c r="BH3" s="2" t="s">
        <v>39</v>
      </c>
      <c r="BI3" s="4" t="s">
        <v>71</v>
      </c>
      <c r="BJ3" s="2" t="s">
        <v>40</v>
      </c>
      <c r="BK3" s="2" t="s">
        <v>41</v>
      </c>
      <c r="BL3" s="2" t="s">
        <v>49</v>
      </c>
      <c r="BM3" s="2" t="s">
        <v>42</v>
      </c>
      <c r="BN3" s="2" t="s">
        <v>43</v>
      </c>
      <c r="BO3" s="2" t="s">
        <v>44</v>
      </c>
      <c r="BP3" s="2" t="s">
        <v>45</v>
      </c>
      <c r="BQ3" s="2" t="s">
        <v>46</v>
      </c>
      <c r="BR3" s="2" t="s">
        <v>47</v>
      </c>
      <c r="BS3" s="2" t="s">
        <v>50</v>
      </c>
      <c r="BT3" s="2" t="s">
        <v>51</v>
      </c>
      <c r="BU3" s="2" t="s">
        <v>52</v>
      </c>
      <c r="BV3" s="2" t="s">
        <v>53</v>
      </c>
      <c r="BW3" s="2" t="s">
        <v>54</v>
      </c>
      <c r="BX3" s="2" t="s">
        <v>55</v>
      </c>
      <c r="BY3" s="2" t="s">
        <v>56</v>
      </c>
      <c r="BZ3" s="4" t="s">
        <v>70</v>
      </c>
      <c r="CA3" s="2" t="s">
        <v>57</v>
      </c>
      <c r="CB3" s="2" t="s">
        <v>58</v>
      </c>
      <c r="CC3" s="4" t="s">
        <v>73</v>
      </c>
      <c r="CD3" s="2" t="s">
        <v>59</v>
      </c>
      <c r="CE3" s="2" t="s">
        <v>60</v>
      </c>
      <c r="CF3" s="2" t="s">
        <v>61</v>
      </c>
      <c r="CG3" s="2" t="s">
        <v>62</v>
      </c>
      <c r="CH3" s="2" t="s">
        <v>63</v>
      </c>
      <c r="CI3" s="2" t="s">
        <v>64</v>
      </c>
      <c r="CJ3" s="2" t="s">
        <v>65</v>
      </c>
      <c r="CK3" s="2" t="s">
        <v>66</v>
      </c>
      <c r="CL3" s="2" t="s">
        <v>0</v>
      </c>
      <c r="CM3" s="2" t="s">
        <v>29</v>
      </c>
      <c r="CN3" s="2" t="s">
        <v>30</v>
      </c>
      <c r="CO3" s="2" t="s">
        <v>31</v>
      </c>
      <c r="CP3" s="2" t="s">
        <v>32</v>
      </c>
      <c r="CQ3" s="2" t="s">
        <v>33</v>
      </c>
      <c r="CR3" s="2" t="s">
        <v>34</v>
      </c>
      <c r="CS3" s="2" t="s">
        <v>35</v>
      </c>
      <c r="CT3" s="2" t="s">
        <v>36</v>
      </c>
      <c r="CU3" s="4" t="s">
        <v>72</v>
      </c>
      <c r="CV3" s="2" t="s">
        <v>37</v>
      </c>
      <c r="CW3" s="2" t="s">
        <v>48</v>
      </c>
      <c r="CX3" s="2" t="s">
        <v>38</v>
      </c>
      <c r="CY3" s="2" t="s">
        <v>39</v>
      </c>
      <c r="CZ3" s="4" t="s">
        <v>71</v>
      </c>
      <c r="DA3" s="2" t="s">
        <v>40</v>
      </c>
      <c r="DB3" s="2" t="s">
        <v>41</v>
      </c>
      <c r="DC3" s="2" t="s">
        <v>49</v>
      </c>
      <c r="DD3" s="2" t="s">
        <v>42</v>
      </c>
      <c r="DE3" s="2" t="s">
        <v>43</v>
      </c>
      <c r="DF3" s="2" t="s">
        <v>44</v>
      </c>
      <c r="DG3" s="2" t="s">
        <v>45</v>
      </c>
      <c r="DH3" s="2" t="s">
        <v>46</v>
      </c>
      <c r="DI3" s="2" t="s">
        <v>47</v>
      </c>
      <c r="DJ3" s="2" t="s">
        <v>106</v>
      </c>
      <c r="DK3" s="2" t="s">
        <v>50</v>
      </c>
      <c r="DL3" s="2" t="s">
        <v>51</v>
      </c>
      <c r="DM3" s="2" t="s">
        <v>52</v>
      </c>
      <c r="DN3" s="2" t="s">
        <v>53</v>
      </c>
      <c r="DO3" s="2" t="s">
        <v>54</v>
      </c>
      <c r="DP3" s="2" t="s">
        <v>55</v>
      </c>
      <c r="DQ3" s="2" t="s">
        <v>56</v>
      </c>
      <c r="DR3" s="4" t="s">
        <v>70</v>
      </c>
      <c r="DS3" s="2" t="s">
        <v>57</v>
      </c>
      <c r="DT3" s="2" t="s">
        <v>58</v>
      </c>
      <c r="DU3" s="4" t="s">
        <v>73</v>
      </c>
      <c r="DV3" s="2" t="s">
        <v>59</v>
      </c>
      <c r="DW3" s="2" t="s">
        <v>60</v>
      </c>
      <c r="DX3" s="2" t="s">
        <v>147</v>
      </c>
      <c r="DY3" s="2" t="s">
        <v>62</v>
      </c>
      <c r="DZ3" s="2" t="s">
        <v>63</v>
      </c>
      <c r="EA3" s="2" t="s">
        <v>64</v>
      </c>
      <c r="EB3" s="100" t="s">
        <v>65</v>
      </c>
      <c r="EC3" s="2" t="s">
        <v>115</v>
      </c>
      <c r="ED3" s="2" t="s">
        <v>121</v>
      </c>
      <c r="EE3" s="2" t="s">
        <v>0</v>
      </c>
      <c r="EF3" s="2" t="s">
        <v>29</v>
      </c>
      <c r="EG3" s="2" t="s">
        <v>30</v>
      </c>
      <c r="EH3" s="2" t="s">
        <v>31</v>
      </c>
      <c r="EI3" s="2" t="s">
        <v>32</v>
      </c>
      <c r="EJ3" s="2" t="s">
        <v>33</v>
      </c>
      <c r="EK3" s="2" t="s">
        <v>34</v>
      </c>
      <c r="EL3" s="2" t="s">
        <v>35</v>
      </c>
      <c r="EM3" s="2" t="s">
        <v>36</v>
      </c>
      <c r="EN3" s="4" t="s">
        <v>72</v>
      </c>
      <c r="EO3" s="2" t="s">
        <v>37</v>
      </c>
      <c r="EP3" s="2" t="s">
        <v>48</v>
      </c>
      <c r="EQ3" s="2" t="s">
        <v>38</v>
      </c>
      <c r="ER3" s="2" t="s">
        <v>39</v>
      </c>
      <c r="ES3" s="4" t="s">
        <v>71</v>
      </c>
      <c r="ET3" s="2" t="s">
        <v>40</v>
      </c>
      <c r="EU3" s="2" t="s">
        <v>41</v>
      </c>
      <c r="EV3" s="2" t="s">
        <v>49</v>
      </c>
      <c r="EW3" s="2" t="s">
        <v>42</v>
      </c>
      <c r="EX3" s="2" t="s">
        <v>43</v>
      </c>
      <c r="EY3" s="2" t="s">
        <v>44</v>
      </c>
      <c r="EZ3" s="2" t="s">
        <v>45</v>
      </c>
      <c r="FA3" s="2" t="s">
        <v>46</v>
      </c>
      <c r="FB3" s="2" t="s">
        <v>47</v>
      </c>
      <c r="FC3" s="2" t="s">
        <v>107</v>
      </c>
      <c r="FD3" s="2" t="s">
        <v>50</v>
      </c>
      <c r="FE3" s="2" t="s">
        <v>51</v>
      </c>
      <c r="FF3" s="2" t="s">
        <v>52</v>
      </c>
      <c r="FG3" s="2" t="s">
        <v>53</v>
      </c>
      <c r="FH3" s="2" t="s">
        <v>54</v>
      </c>
      <c r="FI3" s="2" t="s">
        <v>55</v>
      </c>
      <c r="FJ3" s="2" t="s">
        <v>56</v>
      </c>
      <c r="FK3" s="4" t="s">
        <v>70</v>
      </c>
      <c r="FL3" s="2" t="s">
        <v>57</v>
      </c>
      <c r="FM3" s="2" t="s">
        <v>58</v>
      </c>
      <c r="FN3" s="4" t="s">
        <v>73</v>
      </c>
      <c r="FO3" s="2" t="s">
        <v>59</v>
      </c>
      <c r="FP3" s="2" t="s">
        <v>60</v>
      </c>
      <c r="FQ3" s="2" t="s">
        <v>61</v>
      </c>
      <c r="FR3" s="2" t="s">
        <v>62</v>
      </c>
      <c r="FS3" s="2" t="s">
        <v>63</v>
      </c>
      <c r="FT3" s="2" t="s">
        <v>64</v>
      </c>
      <c r="FU3" s="2" t="s">
        <v>65</v>
      </c>
      <c r="FV3" s="2" t="s">
        <v>115</v>
      </c>
      <c r="FW3" s="2" t="s">
        <v>66</v>
      </c>
      <c r="FX3" s="2" t="s">
        <v>0</v>
      </c>
      <c r="FY3" s="2" t="s">
        <v>29</v>
      </c>
      <c r="FZ3" s="2" t="s">
        <v>30</v>
      </c>
      <c r="GA3" s="2" t="s">
        <v>31</v>
      </c>
      <c r="GB3" s="2" t="s">
        <v>32</v>
      </c>
      <c r="GC3" s="2" t="s">
        <v>33</v>
      </c>
      <c r="GD3" s="2" t="s">
        <v>34</v>
      </c>
      <c r="GE3" s="2" t="s">
        <v>35</v>
      </c>
      <c r="GF3" s="2" t="s">
        <v>36</v>
      </c>
      <c r="GG3" s="4" t="s">
        <v>72</v>
      </c>
      <c r="GH3" s="2" t="s">
        <v>37</v>
      </c>
      <c r="GI3" s="2" t="s">
        <v>48</v>
      </c>
      <c r="GJ3" s="2" t="s">
        <v>38</v>
      </c>
      <c r="GK3" s="2" t="s">
        <v>39</v>
      </c>
      <c r="GL3" s="4" t="s">
        <v>71</v>
      </c>
      <c r="GM3" s="2" t="s">
        <v>40</v>
      </c>
      <c r="GN3" s="2" t="s">
        <v>41</v>
      </c>
      <c r="GO3" s="2" t="s">
        <v>49</v>
      </c>
      <c r="GP3" s="2" t="s">
        <v>42</v>
      </c>
      <c r="GQ3" s="2" t="s">
        <v>43</v>
      </c>
      <c r="GR3" s="2" t="s">
        <v>44</v>
      </c>
      <c r="GS3" s="2" t="s">
        <v>45</v>
      </c>
      <c r="GT3" s="2" t="s">
        <v>46</v>
      </c>
      <c r="GU3" s="2" t="s">
        <v>47</v>
      </c>
      <c r="GV3" s="2" t="s">
        <v>108</v>
      </c>
      <c r="GW3" s="2" t="s">
        <v>50</v>
      </c>
      <c r="GX3" s="2" t="s">
        <v>51</v>
      </c>
      <c r="GY3" s="2" t="s">
        <v>52</v>
      </c>
      <c r="GZ3" s="2" t="s">
        <v>53</v>
      </c>
      <c r="HA3" s="2" t="s">
        <v>54</v>
      </c>
      <c r="HB3" s="2" t="s">
        <v>55</v>
      </c>
      <c r="HC3" s="2" t="s">
        <v>56</v>
      </c>
      <c r="HD3" s="4" t="s">
        <v>70</v>
      </c>
      <c r="HE3" s="2" t="s">
        <v>57</v>
      </c>
      <c r="HF3" s="2" t="s">
        <v>58</v>
      </c>
      <c r="HG3" s="4" t="s">
        <v>73</v>
      </c>
      <c r="HH3" s="2" t="s">
        <v>59</v>
      </c>
      <c r="HI3" s="2" t="s">
        <v>60</v>
      </c>
      <c r="HJ3" s="2" t="s">
        <v>61</v>
      </c>
      <c r="HK3" s="2" t="s">
        <v>62</v>
      </c>
      <c r="HL3" s="2" t="s">
        <v>63</v>
      </c>
      <c r="HM3" s="2" t="s">
        <v>64</v>
      </c>
      <c r="HN3" s="2" t="s">
        <v>65</v>
      </c>
      <c r="HO3" s="2" t="s">
        <v>115</v>
      </c>
      <c r="HP3" s="2" t="s">
        <v>66</v>
      </c>
    </row>
    <row r="4" spans="1:224" ht="54" customHeight="1">
      <c r="A4" s="148" t="s">
        <v>109</v>
      </c>
      <c r="B4" s="31"/>
      <c r="C4" s="93" t="s">
        <v>143</v>
      </c>
      <c r="D4" s="82">
        <f>D5+D6+D7+D8+D9+D10+D11+D12+D13+D14</f>
        <v>0</v>
      </c>
      <c r="E4" s="82">
        <f t="shared" ref="E4:BP4" si="0">E5+E6+E7+E8+E9+E10+E11+E12+E13+E14</f>
        <v>0</v>
      </c>
      <c r="F4" s="82">
        <f t="shared" si="0"/>
        <v>0</v>
      </c>
      <c r="G4" s="82">
        <f t="shared" si="0"/>
        <v>0</v>
      </c>
      <c r="H4" s="82">
        <f t="shared" si="0"/>
        <v>0</v>
      </c>
      <c r="I4" s="82">
        <f t="shared" si="0"/>
        <v>0</v>
      </c>
      <c r="J4" s="82">
        <f t="shared" si="0"/>
        <v>0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2">
        <f t="shared" si="0"/>
        <v>0</v>
      </c>
      <c r="Q4" s="82">
        <f t="shared" si="0"/>
        <v>0</v>
      </c>
      <c r="R4" s="82">
        <f t="shared" si="0"/>
        <v>0</v>
      </c>
      <c r="S4" s="82">
        <f t="shared" si="0"/>
        <v>0</v>
      </c>
      <c r="T4" s="82">
        <f t="shared" si="0"/>
        <v>0</v>
      </c>
      <c r="U4" s="82">
        <f t="shared" si="0"/>
        <v>0</v>
      </c>
      <c r="V4" s="82">
        <f t="shared" si="0"/>
        <v>0</v>
      </c>
      <c r="W4" s="82">
        <f t="shared" si="0"/>
        <v>0</v>
      </c>
      <c r="X4" s="82">
        <f t="shared" si="0"/>
        <v>0</v>
      </c>
      <c r="Y4" s="82">
        <f t="shared" si="0"/>
        <v>0</v>
      </c>
      <c r="Z4" s="82">
        <f t="shared" si="0"/>
        <v>0</v>
      </c>
      <c r="AA4" s="82">
        <f t="shared" si="0"/>
        <v>0</v>
      </c>
      <c r="AB4" s="82">
        <f t="shared" si="0"/>
        <v>0</v>
      </c>
      <c r="AC4" s="82">
        <f t="shared" si="0"/>
        <v>0</v>
      </c>
      <c r="AD4" s="82">
        <f t="shared" si="0"/>
        <v>0</v>
      </c>
      <c r="AE4" s="82">
        <f t="shared" si="0"/>
        <v>0</v>
      </c>
      <c r="AF4" s="82">
        <f t="shared" si="0"/>
        <v>0</v>
      </c>
      <c r="AG4" s="82">
        <f t="shared" si="0"/>
        <v>0</v>
      </c>
      <c r="AH4" s="82">
        <f t="shared" si="0"/>
        <v>0</v>
      </c>
      <c r="AI4" s="82">
        <f t="shared" si="0"/>
        <v>0</v>
      </c>
      <c r="AJ4" s="82">
        <f t="shared" si="0"/>
        <v>0</v>
      </c>
      <c r="AK4" s="82">
        <f t="shared" si="0"/>
        <v>0</v>
      </c>
      <c r="AL4" s="82">
        <f t="shared" si="0"/>
        <v>0</v>
      </c>
      <c r="AM4" s="82">
        <f t="shared" si="0"/>
        <v>0</v>
      </c>
      <c r="AN4" s="82">
        <f t="shared" si="0"/>
        <v>0</v>
      </c>
      <c r="AO4" s="82">
        <f t="shared" si="0"/>
        <v>0</v>
      </c>
      <c r="AP4" s="82">
        <f t="shared" si="0"/>
        <v>0</v>
      </c>
      <c r="AQ4" s="82">
        <f t="shared" si="0"/>
        <v>0</v>
      </c>
      <c r="AR4" s="82">
        <f t="shared" si="0"/>
        <v>0</v>
      </c>
      <c r="AS4" s="82">
        <f t="shared" si="0"/>
        <v>0</v>
      </c>
      <c r="AT4" s="82">
        <f t="shared" si="0"/>
        <v>0</v>
      </c>
      <c r="AU4" s="82">
        <f t="shared" si="0"/>
        <v>0</v>
      </c>
      <c r="AV4" s="82">
        <f t="shared" si="0"/>
        <v>0</v>
      </c>
      <c r="AW4" s="82">
        <f t="shared" si="0"/>
        <v>0</v>
      </c>
      <c r="AX4" s="82">
        <f t="shared" si="0"/>
        <v>0</v>
      </c>
      <c r="AY4" s="82">
        <f t="shared" si="0"/>
        <v>0</v>
      </c>
      <c r="AZ4" s="82">
        <f t="shared" si="0"/>
        <v>0</v>
      </c>
      <c r="BA4" s="82">
        <f t="shared" si="0"/>
        <v>0</v>
      </c>
      <c r="BB4" s="82">
        <f t="shared" si="0"/>
        <v>0</v>
      </c>
      <c r="BC4" s="82">
        <f t="shared" si="0"/>
        <v>0</v>
      </c>
      <c r="BD4" s="82">
        <f t="shared" si="0"/>
        <v>0</v>
      </c>
      <c r="BE4" s="82">
        <f t="shared" si="0"/>
        <v>0</v>
      </c>
      <c r="BF4" s="82">
        <f t="shared" si="0"/>
        <v>0</v>
      </c>
      <c r="BG4" s="82">
        <f t="shared" si="0"/>
        <v>0</v>
      </c>
      <c r="BH4" s="82">
        <f t="shared" si="0"/>
        <v>0</v>
      </c>
      <c r="BI4" s="82">
        <f t="shared" si="0"/>
        <v>0</v>
      </c>
      <c r="BJ4" s="82">
        <f t="shared" si="0"/>
        <v>0</v>
      </c>
      <c r="BK4" s="82">
        <f t="shared" si="0"/>
        <v>0</v>
      </c>
      <c r="BL4" s="82">
        <f t="shared" si="0"/>
        <v>0</v>
      </c>
      <c r="BM4" s="82">
        <f t="shared" si="0"/>
        <v>0</v>
      </c>
      <c r="BN4" s="82">
        <f t="shared" si="0"/>
        <v>0</v>
      </c>
      <c r="BO4" s="82">
        <f t="shared" si="0"/>
        <v>0</v>
      </c>
      <c r="BP4" s="82">
        <f t="shared" si="0"/>
        <v>0</v>
      </c>
      <c r="BQ4" s="82">
        <f t="shared" ref="BQ4:EB4" si="1">BQ5+BQ6+BQ7+BQ8+BQ9+BQ10+BQ11+BQ12+BQ13+BQ14</f>
        <v>0</v>
      </c>
      <c r="BR4" s="82">
        <f t="shared" si="1"/>
        <v>0</v>
      </c>
      <c r="BS4" s="82">
        <f t="shared" si="1"/>
        <v>0</v>
      </c>
      <c r="BT4" s="82">
        <f t="shared" si="1"/>
        <v>0</v>
      </c>
      <c r="BU4" s="82">
        <f t="shared" si="1"/>
        <v>0</v>
      </c>
      <c r="BV4" s="82">
        <f t="shared" si="1"/>
        <v>0</v>
      </c>
      <c r="BW4" s="82">
        <f t="shared" si="1"/>
        <v>0</v>
      </c>
      <c r="BX4" s="82">
        <f t="shared" si="1"/>
        <v>0</v>
      </c>
      <c r="BY4" s="82">
        <f t="shared" si="1"/>
        <v>0</v>
      </c>
      <c r="BZ4" s="82">
        <f t="shared" si="1"/>
        <v>0</v>
      </c>
      <c r="CA4" s="82">
        <f t="shared" si="1"/>
        <v>0</v>
      </c>
      <c r="CB4" s="82">
        <f t="shared" si="1"/>
        <v>0</v>
      </c>
      <c r="CC4" s="82">
        <f t="shared" si="1"/>
        <v>0</v>
      </c>
      <c r="CD4" s="82">
        <f t="shared" si="1"/>
        <v>0</v>
      </c>
      <c r="CE4" s="82">
        <f t="shared" si="1"/>
        <v>0</v>
      </c>
      <c r="CF4" s="82">
        <f t="shared" si="1"/>
        <v>0</v>
      </c>
      <c r="CG4" s="82">
        <f t="shared" si="1"/>
        <v>0</v>
      </c>
      <c r="CH4" s="82">
        <f t="shared" si="1"/>
        <v>0</v>
      </c>
      <c r="CI4" s="82">
        <f t="shared" si="1"/>
        <v>0</v>
      </c>
      <c r="CJ4" s="82">
        <f t="shared" si="1"/>
        <v>0</v>
      </c>
      <c r="CK4" s="82">
        <f t="shared" si="1"/>
        <v>0</v>
      </c>
      <c r="CL4" s="82">
        <f t="shared" si="1"/>
        <v>12135517.5</v>
      </c>
      <c r="CM4" s="82">
        <f t="shared" si="1"/>
        <v>1408826.2</v>
      </c>
      <c r="CN4" s="82">
        <f t="shared" si="1"/>
        <v>0</v>
      </c>
      <c r="CO4" s="82">
        <f t="shared" si="1"/>
        <v>0</v>
      </c>
      <c r="CP4" s="82">
        <f t="shared" si="1"/>
        <v>0</v>
      </c>
      <c r="CQ4" s="82">
        <f t="shared" si="1"/>
        <v>104670.7</v>
      </c>
      <c r="CR4" s="82">
        <f t="shared" si="1"/>
        <v>0</v>
      </c>
      <c r="CS4" s="82">
        <f t="shared" si="1"/>
        <v>0</v>
      </c>
      <c r="CT4" s="82">
        <f t="shared" si="1"/>
        <v>0</v>
      </c>
      <c r="CU4" s="82">
        <f t="shared" si="1"/>
        <v>0</v>
      </c>
      <c r="CV4" s="82">
        <f t="shared" si="1"/>
        <v>4490.8</v>
      </c>
      <c r="CW4" s="82">
        <f t="shared" si="1"/>
        <v>0</v>
      </c>
      <c r="CX4" s="82">
        <f t="shared" si="1"/>
        <v>0</v>
      </c>
      <c r="CY4" s="82">
        <f t="shared" si="1"/>
        <v>20443.5</v>
      </c>
      <c r="CZ4" s="82">
        <f t="shared" si="1"/>
        <v>39432.400000000001</v>
      </c>
      <c r="DA4" s="82">
        <f t="shared" si="1"/>
        <v>0</v>
      </c>
      <c r="DB4" s="82">
        <f t="shared" si="1"/>
        <v>0</v>
      </c>
      <c r="DC4" s="82">
        <f t="shared" si="1"/>
        <v>0</v>
      </c>
      <c r="DD4" s="82">
        <f t="shared" si="1"/>
        <v>981.59999999999991</v>
      </c>
      <c r="DE4" s="82">
        <f t="shared" si="1"/>
        <v>7446.6</v>
      </c>
      <c r="DF4" s="82">
        <f t="shared" si="1"/>
        <v>0</v>
      </c>
      <c r="DG4" s="82">
        <f t="shared" si="1"/>
        <v>0</v>
      </c>
      <c r="DH4" s="82">
        <f t="shared" si="1"/>
        <v>25500</v>
      </c>
      <c r="DI4" s="82">
        <f t="shared" si="1"/>
        <v>24532.2</v>
      </c>
      <c r="DJ4" s="82">
        <f t="shared" si="1"/>
        <v>0</v>
      </c>
      <c r="DK4" s="82">
        <f t="shared" si="1"/>
        <v>0</v>
      </c>
      <c r="DL4" s="82">
        <f t="shared" si="1"/>
        <v>0</v>
      </c>
      <c r="DM4" s="82">
        <f t="shared" si="1"/>
        <v>0</v>
      </c>
      <c r="DN4" s="82">
        <f t="shared" si="1"/>
        <v>0</v>
      </c>
      <c r="DO4" s="82">
        <f t="shared" si="1"/>
        <v>0</v>
      </c>
      <c r="DP4" s="82">
        <f t="shared" si="1"/>
        <v>0</v>
      </c>
      <c r="DQ4" s="82">
        <f t="shared" si="1"/>
        <v>0</v>
      </c>
      <c r="DR4" s="82">
        <f t="shared" si="1"/>
        <v>0</v>
      </c>
      <c r="DS4" s="82">
        <f t="shared" si="1"/>
        <v>0</v>
      </c>
      <c r="DT4" s="82">
        <f t="shared" si="1"/>
        <v>0</v>
      </c>
      <c r="DU4" s="82">
        <f t="shared" si="1"/>
        <v>0</v>
      </c>
      <c r="DV4" s="82">
        <f t="shared" si="1"/>
        <v>16354.8</v>
      </c>
      <c r="DW4" s="82">
        <f t="shared" si="1"/>
        <v>0</v>
      </c>
      <c r="DX4" s="82">
        <f t="shared" si="1"/>
        <v>8346000</v>
      </c>
      <c r="DY4" s="82">
        <f t="shared" si="1"/>
        <v>0</v>
      </c>
      <c r="DZ4" s="82">
        <f t="shared" si="1"/>
        <v>149300</v>
      </c>
      <c r="EA4" s="82">
        <f t="shared" si="1"/>
        <v>249500</v>
      </c>
      <c r="EB4" s="82">
        <f t="shared" si="1"/>
        <v>0</v>
      </c>
      <c r="EC4" s="82">
        <f t="shared" ref="EC4:GN4" si="2">EC5+EC6+EC7+EC8+EC9+EC10+EC11+EC12+EC13+EC14</f>
        <v>1738038.7</v>
      </c>
      <c r="ED4" s="82">
        <f t="shared" si="2"/>
        <v>0</v>
      </c>
      <c r="EE4" s="82">
        <f t="shared" si="2"/>
        <v>6011418.1999999993</v>
      </c>
      <c r="EF4" s="82">
        <f t="shared" si="2"/>
        <v>2817652.5</v>
      </c>
      <c r="EG4" s="82">
        <f t="shared" si="2"/>
        <v>0</v>
      </c>
      <c r="EH4" s="82">
        <f t="shared" si="2"/>
        <v>0</v>
      </c>
      <c r="EI4" s="82">
        <f t="shared" si="2"/>
        <v>0</v>
      </c>
      <c r="EJ4" s="82">
        <f t="shared" si="2"/>
        <v>209341.4</v>
      </c>
      <c r="EK4" s="82">
        <f t="shared" si="2"/>
        <v>0</v>
      </c>
      <c r="EL4" s="82">
        <f t="shared" si="2"/>
        <v>0</v>
      </c>
      <c r="EM4" s="82">
        <f t="shared" si="2"/>
        <v>0</v>
      </c>
      <c r="EN4" s="82">
        <f t="shared" si="2"/>
        <v>0</v>
      </c>
      <c r="EO4" s="82">
        <f t="shared" si="2"/>
        <v>13539.9</v>
      </c>
      <c r="EP4" s="82">
        <f t="shared" si="2"/>
        <v>0</v>
      </c>
      <c r="EQ4" s="82">
        <f t="shared" si="2"/>
        <v>0</v>
      </c>
      <c r="ER4" s="82">
        <f t="shared" si="2"/>
        <v>40887</v>
      </c>
      <c r="ES4" s="82">
        <f t="shared" si="2"/>
        <v>212558.5</v>
      </c>
      <c r="ET4" s="82">
        <f t="shared" si="2"/>
        <v>0</v>
      </c>
      <c r="EU4" s="82">
        <f t="shared" si="2"/>
        <v>0</v>
      </c>
      <c r="EV4" s="82">
        <f t="shared" si="2"/>
        <v>0</v>
      </c>
      <c r="EW4" s="82">
        <f t="shared" si="2"/>
        <v>2137.5</v>
      </c>
      <c r="EX4" s="82">
        <f t="shared" si="2"/>
        <v>7738.9</v>
      </c>
      <c r="EY4" s="82">
        <f t="shared" si="2"/>
        <v>0</v>
      </c>
      <c r="EZ4" s="82">
        <f t="shared" si="2"/>
        <v>0</v>
      </c>
      <c r="FA4" s="82">
        <f t="shared" si="2"/>
        <v>51000</v>
      </c>
      <c r="FB4" s="82">
        <f t="shared" si="2"/>
        <v>49064.4</v>
      </c>
      <c r="FC4" s="82">
        <f t="shared" si="2"/>
        <v>0</v>
      </c>
      <c r="FD4" s="82">
        <f t="shared" si="2"/>
        <v>0</v>
      </c>
      <c r="FE4" s="82">
        <f t="shared" si="2"/>
        <v>0</v>
      </c>
      <c r="FF4" s="82">
        <f t="shared" si="2"/>
        <v>0</v>
      </c>
      <c r="FG4" s="82">
        <f t="shared" si="2"/>
        <v>0</v>
      </c>
      <c r="FH4" s="82">
        <f t="shared" si="2"/>
        <v>0</v>
      </c>
      <c r="FI4" s="82">
        <f t="shared" si="2"/>
        <v>0</v>
      </c>
      <c r="FJ4" s="82">
        <f t="shared" si="2"/>
        <v>0</v>
      </c>
      <c r="FK4" s="82">
        <f t="shared" si="2"/>
        <v>0</v>
      </c>
      <c r="FL4" s="82">
        <f t="shared" si="2"/>
        <v>0</v>
      </c>
      <c r="FM4" s="82">
        <f t="shared" si="2"/>
        <v>0</v>
      </c>
      <c r="FN4" s="82">
        <f t="shared" si="2"/>
        <v>0</v>
      </c>
      <c r="FO4" s="82">
        <f t="shared" si="2"/>
        <v>32709.599999999999</v>
      </c>
      <c r="FP4" s="82">
        <f t="shared" si="2"/>
        <v>0</v>
      </c>
      <c r="FQ4" s="82">
        <f t="shared" si="2"/>
        <v>1980000</v>
      </c>
      <c r="FR4" s="82">
        <f t="shared" si="2"/>
        <v>0</v>
      </c>
      <c r="FS4" s="82">
        <f t="shared" si="2"/>
        <v>64000</v>
      </c>
      <c r="FT4" s="82">
        <f t="shared" si="2"/>
        <v>234000</v>
      </c>
      <c r="FU4" s="82">
        <f t="shared" si="2"/>
        <v>0</v>
      </c>
      <c r="FV4" s="82">
        <f t="shared" si="2"/>
        <v>296788.5</v>
      </c>
      <c r="FW4" s="82">
        <f t="shared" si="2"/>
        <v>0</v>
      </c>
      <c r="FX4" s="82">
        <f t="shared" si="2"/>
        <v>3428890.8</v>
      </c>
      <c r="FY4" s="82">
        <f t="shared" si="2"/>
        <v>2817652.5</v>
      </c>
      <c r="FZ4" s="82">
        <f t="shared" si="2"/>
        <v>0</v>
      </c>
      <c r="GA4" s="82">
        <f t="shared" si="2"/>
        <v>0</v>
      </c>
      <c r="GB4" s="82">
        <f t="shared" si="2"/>
        <v>0</v>
      </c>
      <c r="GC4" s="82">
        <f t="shared" si="2"/>
        <v>209341.4</v>
      </c>
      <c r="GD4" s="82">
        <f t="shared" si="2"/>
        <v>0</v>
      </c>
      <c r="GE4" s="82">
        <f t="shared" si="2"/>
        <v>0</v>
      </c>
      <c r="GF4" s="82">
        <f t="shared" si="2"/>
        <v>0</v>
      </c>
      <c r="GG4" s="82">
        <f t="shared" si="2"/>
        <v>0</v>
      </c>
      <c r="GH4" s="82">
        <f t="shared" si="2"/>
        <v>13539.9</v>
      </c>
      <c r="GI4" s="82">
        <f t="shared" si="2"/>
        <v>0</v>
      </c>
      <c r="GJ4" s="82">
        <f t="shared" si="2"/>
        <v>0</v>
      </c>
      <c r="GK4" s="82">
        <f t="shared" si="2"/>
        <v>40887</v>
      </c>
      <c r="GL4" s="82">
        <f t="shared" si="2"/>
        <v>212558.5</v>
      </c>
      <c r="GM4" s="82">
        <f t="shared" si="2"/>
        <v>0</v>
      </c>
      <c r="GN4" s="82">
        <f t="shared" si="2"/>
        <v>0</v>
      </c>
      <c r="GO4" s="82">
        <f t="shared" ref="GO4:HP4" si="3">GO5+GO6+GO7+GO8+GO9+GO10+GO11+GO12+GO13+GO14</f>
        <v>0</v>
      </c>
      <c r="GP4" s="82">
        <f t="shared" si="3"/>
        <v>2137.5</v>
      </c>
      <c r="GQ4" s="82">
        <f t="shared" si="3"/>
        <v>0</v>
      </c>
      <c r="GR4" s="82">
        <f t="shared" si="3"/>
        <v>0</v>
      </c>
      <c r="GS4" s="82">
        <f t="shared" si="3"/>
        <v>0</v>
      </c>
      <c r="GT4" s="82">
        <f t="shared" si="3"/>
        <v>51000</v>
      </c>
      <c r="GU4" s="82">
        <f t="shared" si="3"/>
        <v>49064.4</v>
      </c>
      <c r="GV4" s="82">
        <f t="shared" si="3"/>
        <v>0</v>
      </c>
      <c r="GW4" s="82">
        <f t="shared" si="3"/>
        <v>0</v>
      </c>
      <c r="GX4" s="82">
        <f t="shared" si="3"/>
        <v>0</v>
      </c>
      <c r="GY4" s="82">
        <f t="shared" si="3"/>
        <v>0</v>
      </c>
      <c r="GZ4" s="82">
        <f t="shared" si="3"/>
        <v>0</v>
      </c>
      <c r="HA4" s="82">
        <f t="shared" si="3"/>
        <v>0</v>
      </c>
      <c r="HB4" s="82">
        <f t="shared" si="3"/>
        <v>0</v>
      </c>
      <c r="HC4" s="82">
        <f t="shared" si="3"/>
        <v>0</v>
      </c>
      <c r="HD4" s="82">
        <f t="shared" si="3"/>
        <v>0</v>
      </c>
      <c r="HE4" s="82">
        <f t="shared" si="3"/>
        <v>0</v>
      </c>
      <c r="HF4" s="82">
        <f t="shared" si="3"/>
        <v>0</v>
      </c>
      <c r="HG4" s="82">
        <f t="shared" si="3"/>
        <v>0</v>
      </c>
      <c r="HH4" s="82">
        <f t="shared" si="3"/>
        <v>32709.599999999999</v>
      </c>
      <c r="HI4" s="82">
        <f t="shared" si="3"/>
        <v>0</v>
      </c>
      <c r="HJ4" s="82">
        <f t="shared" si="3"/>
        <v>0</v>
      </c>
      <c r="HK4" s="82">
        <f t="shared" si="3"/>
        <v>0</v>
      </c>
      <c r="HL4" s="82">
        <f t="shared" si="3"/>
        <v>0</v>
      </c>
      <c r="HM4" s="82">
        <f t="shared" si="3"/>
        <v>0</v>
      </c>
      <c r="HN4" s="82">
        <f t="shared" si="3"/>
        <v>0</v>
      </c>
      <c r="HO4" s="82">
        <f t="shared" si="3"/>
        <v>0</v>
      </c>
      <c r="HP4" s="82">
        <f t="shared" si="3"/>
        <v>0</v>
      </c>
    </row>
    <row r="5" spans="1:224" ht="67.5" customHeight="1">
      <c r="A5" s="149"/>
      <c r="B5" s="94" t="s">
        <v>110</v>
      </c>
      <c r="C5" s="95" t="s">
        <v>125</v>
      </c>
      <c r="D5" s="82">
        <f>SUM(E5:AT5)</f>
        <v>0</v>
      </c>
      <c r="E5" s="3"/>
      <c r="F5" s="3"/>
      <c r="G5" s="3"/>
      <c r="H5" s="3"/>
      <c r="I5" s="3"/>
      <c r="J5" s="3"/>
      <c r="K5" s="3"/>
      <c r="L5" s="3"/>
      <c r="M5" s="5"/>
      <c r="N5" s="3"/>
      <c r="O5" s="3"/>
      <c r="P5" s="3"/>
      <c r="Q5" s="3"/>
      <c r="R5" s="5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5"/>
      <c r="AJ5" s="3"/>
      <c r="AK5" s="3"/>
      <c r="AL5" s="5"/>
      <c r="AM5" s="3"/>
      <c r="AN5" s="3"/>
      <c r="AO5" s="3"/>
      <c r="AP5" s="3"/>
      <c r="AQ5" s="3"/>
      <c r="AR5" s="3"/>
      <c r="AS5" s="3"/>
      <c r="AT5" s="3"/>
      <c r="AU5" s="30">
        <f>SUM(AV5:CK5)</f>
        <v>0</v>
      </c>
      <c r="AV5" s="3"/>
      <c r="AW5" s="3"/>
      <c r="AX5" s="3"/>
      <c r="AY5" s="3"/>
      <c r="AZ5" s="3"/>
      <c r="BA5" s="3"/>
      <c r="BB5" s="3"/>
      <c r="BC5" s="3"/>
      <c r="BD5" s="5"/>
      <c r="BE5" s="3"/>
      <c r="BF5" s="3"/>
      <c r="BG5" s="3"/>
      <c r="BH5" s="3"/>
      <c r="BI5" s="5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5"/>
      <c r="CA5" s="3"/>
      <c r="CB5" s="3"/>
      <c r="CC5" s="5"/>
      <c r="CD5" s="3"/>
      <c r="CE5" s="3"/>
      <c r="CF5" s="3"/>
      <c r="CG5" s="3"/>
      <c r="CH5" s="3"/>
      <c r="CI5" s="3"/>
      <c r="CJ5" s="3"/>
      <c r="CK5" s="3"/>
      <c r="CL5" s="30">
        <f>SUM(CM5:ED5)</f>
        <v>1006202.0999999999</v>
      </c>
      <c r="CM5" s="3">
        <v>878191.6</v>
      </c>
      <c r="CN5" s="3"/>
      <c r="CO5" s="3"/>
      <c r="CP5" s="3"/>
      <c r="CQ5" s="3">
        <v>44190.7</v>
      </c>
      <c r="CR5" s="3"/>
      <c r="CS5" s="3"/>
      <c r="CT5" s="3"/>
      <c r="CU5" s="5"/>
      <c r="CV5" s="3">
        <v>3579.1</v>
      </c>
      <c r="CW5" s="3"/>
      <c r="CX5" s="3"/>
      <c r="CY5" s="3">
        <v>8631</v>
      </c>
      <c r="CZ5" s="5">
        <v>31366.5</v>
      </c>
      <c r="DA5" s="3"/>
      <c r="DB5" s="3"/>
      <c r="DC5" s="3"/>
      <c r="DD5" s="3">
        <v>481.2</v>
      </c>
      <c r="DE5" s="3"/>
      <c r="DF5" s="3"/>
      <c r="DG5" s="3"/>
      <c r="DH5" s="3">
        <v>22500</v>
      </c>
      <c r="DI5" s="3">
        <v>10357.200000000001</v>
      </c>
      <c r="DJ5" s="3"/>
      <c r="DK5" s="3"/>
      <c r="DL5" s="3"/>
      <c r="DM5" s="3"/>
      <c r="DN5" s="3"/>
      <c r="DO5" s="3"/>
      <c r="DP5" s="3"/>
      <c r="DQ5" s="3"/>
      <c r="DR5" s="5"/>
      <c r="DS5" s="3"/>
      <c r="DT5" s="3"/>
      <c r="DU5" s="5"/>
      <c r="DV5" s="3">
        <v>6904.8</v>
      </c>
      <c r="DW5" s="3"/>
      <c r="DX5" s="3"/>
      <c r="DY5" s="3"/>
      <c r="DZ5" s="3"/>
      <c r="EA5" s="3"/>
      <c r="EB5" s="3"/>
      <c r="EC5" s="5"/>
      <c r="ED5" s="3"/>
      <c r="EE5" s="30">
        <f>SUM(EF5:FW5)</f>
        <v>2078640.9</v>
      </c>
      <c r="EF5" s="3">
        <v>1756383.2</v>
      </c>
      <c r="EG5" s="3"/>
      <c r="EH5" s="3"/>
      <c r="EI5" s="3"/>
      <c r="EJ5" s="3">
        <v>88381.4</v>
      </c>
      <c r="EK5" s="3"/>
      <c r="EL5" s="3"/>
      <c r="EM5" s="3"/>
      <c r="EN5" s="5"/>
      <c r="EO5" s="3">
        <v>11716.6</v>
      </c>
      <c r="EP5" s="3"/>
      <c r="EQ5" s="3"/>
      <c r="ER5" s="3">
        <v>17262</v>
      </c>
      <c r="ES5" s="5">
        <v>124238.5</v>
      </c>
      <c r="ET5" s="3"/>
      <c r="EU5" s="3"/>
      <c r="EV5" s="3"/>
      <c r="EW5" s="3">
        <v>1135.2</v>
      </c>
      <c r="EX5" s="3"/>
      <c r="EY5" s="3"/>
      <c r="EZ5" s="3"/>
      <c r="FA5" s="3">
        <v>45000</v>
      </c>
      <c r="FB5" s="3">
        <v>20714.400000000001</v>
      </c>
      <c r="FC5" s="3"/>
      <c r="FD5" s="3"/>
      <c r="FE5" s="3"/>
      <c r="FF5" s="3"/>
      <c r="FG5" s="3"/>
      <c r="FH5" s="3"/>
      <c r="FI5" s="3"/>
      <c r="FJ5" s="3"/>
      <c r="FK5" s="5"/>
      <c r="FL5" s="3"/>
      <c r="FM5" s="3"/>
      <c r="FN5" s="5"/>
      <c r="FO5" s="3">
        <v>13809.6</v>
      </c>
      <c r="FP5" s="3"/>
      <c r="FQ5" s="3"/>
      <c r="FR5" s="3"/>
      <c r="FS5" s="3"/>
      <c r="FT5" s="3"/>
      <c r="FU5" s="3"/>
      <c r="FV5" s="5"/>
      <c r="FW5" s="3"/>
      <c r="FX5" s="30">
        <f>SUM(FY5:HP5)</f>
        <v>2078640.9</v>
      </c>
      <c r="FY5" s="3">
        <v>1756383.2</v>
      </c>
      <c r="FZ5" s="3"/>
      <c r="GA5" s="3"/>
      <c r="GB5" s="3"/>
      <c r="GC5" s="3">
        <v>88381.4</v>
      </c>
      <c r="GD5" s="3"/>
      <c r="GE5" s="3"/>
      <c r="GF5" s="3"/>
      <c r="GG5" s="5"/>
      <c r="GH5" s="3">
        <v>11716.6</v>
      </c>
      <c r="GI5" s="3"/>
      <c r="GJ5" s="3"/>
      <c r="GK5" s="3">
        <v>17262</v>
      </c>
      <c r="GL5" s="5">
        <v>124238.5</v>
      </c>
      <c r="GM5" s="3"/>
      <c r="GN5" s="3"/>
      <c r="GO5" s="3"/>
      <c r="GP5" s="3">
        <v>1135.2</v>
      </c>
      <c r="GQ5" s="3"/>
      <c r="GR5" s="3"/>
      <c r="GS5" s="3"/>
      <c r="GT5" s="3">
        <v>45000</v>
      </c>
      <c r="GU5" s="3">
        <v>20714.400000000001</v>
      </c>
      <c r="GV5" s="3"/>
      <c r="GW5" s="3"/>
      <c r="GX5" s="3"/>
      <c r="GY5" s="3"/>
      <c r="GZ5" s="3"/>
      <c r="HA5" s="3"/>
      <c r="HB5" s="3"/>
      <c r="HC5" s="3"/>
      <c r="HD5" s="5"/>
      <c r="HE5" s="3"/>
      <c r="HF5" s="3"/>
      <c r="HG5" s="5"/>
      <c r="HH5" s="3">
        <v>13809.6</v>
      </c>
      <c r="HI5" s="3"/>
      <c r="HJ5" s="3"/>
      <c r="HK5" s="3"/>
      <c r="HL5" s="3"/>
      <c r="HM5" s="3"/>
      <c r="HN5" s="3"/>
      <c r="HO5" s="5"/>
      <c r="HP5" s="3"/>
    </row>
    <row r="6" spans="1:224" ht="60" customHeight="1">
      <c r="A6" s="149"/>
      <c r="B6" s="94" t="s">
        <v>110</v>
      </c>
      <c r="C6" s="95" t="s">
        <v>126</v>
      </c>
      <c r="D6" s="82">
        <f t="shared" ref="D6:D14" si="4">SUM(E6:AT6)</f>
        <v>0</v>
      </c>
      <c r="E6" s="3"/>
      <c r="F6" s="3"/>
      <c r="G6" s="3"/>
      <c r="H6" s="3"/>
      <c r="I6" s="3"/>
      <c r="J6" s="3"/>
      <c r="K6" s="3"/>
      <c r="L6" s="3"/>
      <c r="M6" s="5"/>
      <c r="N6" s="3"/>
      <c r="O6" s="3"/>
      <c r="P6" s="3"/>
      <c r="Q6" s="3"/>
      <c r="R6" s="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5"/>
      <c r="AJ6" s="3"/>
      <c r="AK6" s="3"/>
      <c r="AL6" s="5"/>
      <c r="AM6" s="3"/>
      <c r="AN6" s="3"/>
      <c r="AO6" s="3"/>
      <c r="AP6" s="3"/>
      <c r="AQ6" s="3"/>
      <c r="AR6" s="3"/>
      <c r="AS6" s="3"/>
      <c r="AT6" s="3"/>
      <c r="AU6" s="30">
        <f t="shared" ref="AU6:AU14" si="5">SUM(AV6:CK6)</f>
        <v>0</v>
      </c>
      <c r="AV6" s="3"/>
      <c r="AW6" s="3"/>
      <c r="AX6" s="3"/>
      <c r="AY6" s="3"/>
      <c r="AZ6" s="3"/>
      <c r="BA6" s="3"/>
      <c r="BB6" s="3"/>
      <c r="BC6" s="3"/>
      <c r="BD6" s="5"/>
      <c r="BE6" s="3"/>
      <c r="BF6" s="3"/>
      <c r="BG6" s="3"/>
      <c r="BH6" s="3"/>
      <c r="BI6" s="5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5"/>
      <c r="CA6" s="3"/>
      <c r="CB6" s="3"/>
      <c r="CC6" s="5"/>
      <c r="CD6" s="3"/>
      <c r="CE6" s="3"/>
      <c r="CF6" s="3"/>
      <c r="CG6" s="3"/>
      <c r="CH6" s="3"/>
      <c r="CI6" s="3"/>
      <c r="CJ6" s="3"/>
      <c r="CK6" s="3"/>
      <c r="CL6" s="30">
        <f t="shared" ref="CL6:CL14" si="6">SUM(CM6:ED6)</f>
        <v>639030.1</v>
      </c>
      <c r="CM6" s="3">
        <v>530634.6</v>
      </c>
      <c r="CN6" s="3"/>
      <c r="CO6" s="3"/>
      <c r="CP6" s="3"/>
      <c r="CQ6" s="3">
        <v>60480</v>
      </c>
      <c r="CR6" s="3"/>
      <c r="CS6" s="3"/>
      <c r="CT6" s="3"/>
      <c r="CU6" s="5"/>
      <c r="CV6" s="3">
        <v>911.7</v>
      </c>
      <c r="CW6" s="3"/>
      <c r="CX6" s="3"/>
      <c r="CY6" s="3">
        <v>11812.5</v>
      </c>
      <c r="CZ6" s="5">
        <v>8065.9</v>
      </c>
      <c r="DA6" s="3"/>
      <c r="DB6" s="3"/>
      <c r="DC6" s="3"/>
      <c r="DD6" s="3">
        <v>500.4</v>
      </c>
      <c r="DE6" s="3"/>
      <c r="DF6" s="3"/>
      <c r="DG6" s="3"/>
      <c r="DH6" s="3">
        <v>3000</v>
      </c>
      <c r="DI6" s="3">
        <v>14175</v>
      </c>
      <c r="DJ6" s="3"/>
      <c r="DK6" s="3"/>
      <c r="DL6" s="3"/>
      <c r="DM6" s="3"/>
      <c r="DN6" s="3"/>
      <c r="DO6" s="3"/>
      <c r="DP6" s="3"/>
      <c r="DQ6" s="3"/>
      <c r="DR6" s="5"/>
      <c r="DS6" s="3"/>
      <c r="DT6" s="3"/>
      <c r="DU6" s="5"/>
      <c r="DV6" s="3">
        <v>9450</v>
      </c>
      <c r="DW6" s="3"/>
      <c r="DX6" s="3"/>
      <c r="DY6" s="3"/>
      <c r="DZ6" s="3"/>
      <c r="EA6" s="3"/>
      <c r="EB6" s="3"/>
      <c r="EC6" s="5"/>
      <c r="ED6" s="3"/>
      <c r="EE6" s="30">
        <f t="shared" ref="EE6:EE14" si="7">SUM(EF6:FW6)</f>
        <v>1350249.9000000001</v>
      </c>
      <c r="EF6" s="3">
        <v>1061269.3</v>
      </c>
      <c r="EG6" s="3"/>
      <c r="EH6" s="3"/>
      <c r="EI6" s="3"/>
      <c r="EJ6" s="3">
        <v>120960</v>
      </c>
      <c r="EK6" s="3"/>
      <c r="EL6" s="3"/>
      <c r="EM6" s="3"/>
      <c r="EN6" s="5"/>
      <c r="EO6" s="3">
        <v>1823.3</v>
      </c>
      <c r="EP6" s="3"/>
      <c r="EQ6" s="3"/>
      <c r="ER6" s="3">
        <v>23625</v>
      </c>
      <c r="ES6" s="5">
        <v>88320</v>
      </c>
      <c r="ET6" s="3"/>
      <c r="EU6" s="3"/>
      <c r="EV6" s="3"/>
      <c r="EW6" s="3">
        <v>1002.3</v>
      </c>
      <c r="EX6" s="3"/>
      <c r="EY6" s="3"/>
      <c r="EZ6" s="3"/>
      <c r="FA6" s="3">
        <v>6000</v>
      </c>
      <c r="FB6" s="3">
        <v>28350</v>
      </c>
      <c r="FC6" s="3"/>
      <c r="FD6" s="3"/>
      <c r="FE6" s="3"/>
      <c r="FF6" s="3"/>
      <c r="FG6" s="3"/>
      <c r="FH6" s="3"/>
      <c r="FI6" s="3"/>
      <c r="FJ6" s="3"/>
      <c r="FK6" s="5"/>
      <c r="FL6" s="3"/>
      <c r="FM6" s="3"/>
      <c r="FN6" s="5"/>
      <c r="FO6" s="3">
        <v>18900</v>
      </c>
      <c r="FP6" s="3"/>
      <c r="FQ6" s="3"/>
      <c r="FR6" s="3"/>
      <c r="FS6" s="3"/>
      <c r="FT6" s="3"/>
      <c r="FU6" s="3"/>
      <c r="FV6" s="5"/>
      <c r="FW6" s="3"/>
      <c r="FX6" s="30">
        <f>SUM(FY6:HP6)</f>
        <v>1350249.9000000001</v>
      </c>
      <c r="FY6" s="3">
        <v>1061269.3</v>
      </c>
      <c r="FZ6" s="3"/>
      <c r="GA6" s="3"/>
      <c r="GB6" s="3"/>
      <c r="GC6" s="3">
        <v>120960</v>
      </c>
      <c r="GD6" s="3"/>
      <c r="GE6" s="3"/>
      <c r="GF6" s="3"/>
      <c r="GG6" s="5"/>
      <c r="GH6" s="3">
        <v>1823.3</v>
      </c>
      <c r="GI6" s="3"/>
      <c r="GJ6" s="3"/>
      <c r="GK6" s="3">
        <v>23625</v>
      </c>
      <c r="GL6" s="5">
        <v>88320</v>
      </c>
      <c r="GM6" s="3"/>
      <c r="GN6" s="3"/>
      <c r="GO6" s="3"/>
      <c r="GP6" s="3">
        <v>1002.3</v>
      </c>
      <c r="GQ6" s="3"/>
      <c r="GR6" s="3"/>
      <c r="GS6" s="3"/>
      <c r="GT6" s="3">
        <v>6000</v>
      </c>
      <c r="GU6" s="3">
        <v>28350</v>
      </c>
      <c r="GV6" s="3"/>
      <c r="GW6" s="3"/>
      <c r="GX6" s="3"/>
      <c r="GY6" s="3"/>
      <c r="GZ6" s="3"/>
      <c r="HA6" s="3"/>
      <c r="HB6" s="3"/>
      <c r="HC6" s="3"/>
      <c r="HD6" s="5"/>
      <c r="HE6" s="3"/>
      <c r="HF6" s="3"/>
      <c r="HG6" s="5"/>
      <c r="HH6" s="3">
        <v>18900</v>
      </c>
      <c r="HI6" s="3"/>
      <c r="HJ6" s="3"/>
      <c r="HK6" s="3"/>
      <c r="HL6" s="3"/>
      <c r="HM6" s="3"/>
      <c r="HN6" s="3"/>
      <c r="HO6" s="5"/>
      <c r="HP6" s="3"/>
    </row>
    <row r="7" spans="1:224" ht="37.5" customHeight="1">
      <c r="A7" s="149"/>
      <c r="B7" s="94" t="s">
        <v>110</v>
      </c>
      <c r="C7" s="95" t="s">
        <v>127</v>
      </c>
      <c r="D7" s="82">
        <f t="shared" si="4"/>
        <v>0</v>
      </c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5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5"/>
      <c r="AJ7" s="3"/>
      <c r="AK7" s="3"/>
      <c r="AL7" s="5"/>
      <c r="AM7" s="3"/>
      <c r="AN7" s="3"/>
      <c r="AO7" s="3"/>
      <c r="AP7" s="3"/>
      <c r="AQ7" s="3"/>
      <c r="AR7" s="3"/>
      <c r="AS7" s="3"/>
      <c r="AT7" s="3"/>
      <c r="AU7" s="30">
        <f t="shared" si="5"/>
        <v>0</v>
      </c>
      <c r="AV7" s="3"/>
      <c r="AW7" s="3"/>
      <c r="AX7" s="3"/>
      <c r="AY7" s="3"/>
      <c r="AZ7" s="3"/>
      <c r="BA7" s="3"/>
      <c r="BB7" s="3"/>
      <c r="BC7" s="3"/>
      <c r="BD7" s="5"/>
      <c r="BE7" s="3"/>
      <c r="BF7" s="3"/>
      <c r="BG7" s="3"/>
      <c r="BH7" s="3"/>
      <c r="BI7" s="5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5"/>
      <c r="CA7" s="3"/>
      <c r="CB7" s="3"/>
      <c r="CC7" s="5"/>
      <c r="CD7" s="3"/>
      <c r="CE7" s="3"/>
      <c r="CF7" s="3"/>
      <c r="CG7" s="3"/>
      <c r="CH7" s="3"/>
      <c r="CI7" s="3"/>
      <c r="CJ7" s="3"/>
      <c r="CK7" s="3"/>
      <c r="CL7" s="30">
        <f t="shared" si="6"/>
        <v>7446.6</v>
      </c>
      <c r="CM7" s="3"/>
      <c r="CN7" s="3"/>
      <c r="CO7" s="3"/>
      <c r="CP7" s="3"/>
      <c r="CQ7" s="3"/>
      <c r="CR7" s="3"/>
      <c r="CS7" s="3"/>
      <c r="CT7" s="3"/>
      <c r="CU7" s="5"/>
      <c r="CV7" s="3"/>
      <c r="CW7" s="3"/>
      <c r="CX7" s="3"/>
      <c r="CY7" s="3"/>
      <c r="CZ7" s="5"/>
      <c r="DA7" s="3"/>
      <c r="DB7" s="3"/>
      <c r="DC7" s="3"/>
      <c r="DD7" s="3"/>
      <c r="DE7" s="3">
        <v>7446.6</v>
      </c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5"/>
      <c r="DS7" s="3"/>
      <c r="DT7" s="3"/>
      <c r="DU7" s="5"/>
      <c r="DV7" s="3"/>
      <c r="DW7" s="3"/>
      <c r="DX7" s="3"/>
      <c r="DY7" s="3"/>
      <c r="DZ7" s="3"/>
      <c r="EA7" s="3"/>
      <c r="EB7" s="3"/>
      <c r="EC7" s="5"/>
      <c r="ED7" s="3"/>
      <c r="EE7" s="30">
        <f t="shared" si="7"/>
        <v>7738.9</v>
      </c>
      <c r="EF7" s="3"/>
      <c r="EG7" s="3"/>
      <c r="EH7" s="3"/>
      <c r="EI7" s="3"/>
      <c r="EJ7" s="3"/>
      <c r="EK7" s="3"/>
      <c r="EL7" s="3"/>
      <c r="EM7" s="3"/>
      <c r="EN7" s="5"/>
      <c r="EO7" s="3"/>
      <c r="EP7" s="3"/>
      <c r="EQ7" s="3"/>
      <c r="ER7" s="3"/>
      <c r="ES7" s="5"/>
      <c r="ET7" s="3"/>
      <c r="EU7" s="3"/>
      <c r="EV7" s="3"/>
      <c r="EW7" s="3"/>
      <c r="EX7" s="3">
        <v>7738.9</v>
      </c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5"/>
      <c r="FL7" s="3"/>
      <c r="FM7" s="3"/>
      <c r="FN7" s="5"/>
      <c r="FO7" s="3"/>
      <c r="FP7" s="3"/>
      <c r="FQ7" s="3"/>
      <c r="FR7" s="3"/>
      <c r="FS7" s="3"/>
      <c r="FT7" s="3"/>
      <c r="FU7" s="3"/>
      <c r="FV7" s="5"/>
      <c r="FW7" s="3"/>
      <c r="FX7" s="30">
        <f>SUM(FY7:HP7)</f>
        <v>0</v>
      </c>
      <c r="FY7" s="3"/>
      <c r="FZ7" s="3"/>
      <c r="GA7" s="3"/>
      <c r="GB7" s="3"/>
      <c r="GC7" s="3"/>
      <c r="GD7" s="3"/>
      <c r="GE7" s="3"/>
      <c r="GF7" s="3"/>
      <c r="GG7" s="5"/>
      <c r="GH7" s="3"/>
      <c r="GI7" s="3"/>
      <c r="GJ7" s="3"/>
      <c r="GK7" s="3"/>
      <c r="GL7" s="5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5"/>
      <c r="HE7" s="3"/>
      <c r="HF7" s="3"/>
      <c r="HG7" s="5"/>
      <c r="HH7" s="3"/>
      <c r="HI7" s="3"/>
      <c r="HJ7" s="3"/>
      <c r="HK7" s="3"/>
      <c r="HL7" s="3"/>
      <c r="HM7" s="3"/>
      <c r="HN7" s="3"/>
      <c r="HO7" s="5"/>
      <c r="HP7" s="3"/>
    </row>
    <row r="8" spans="1:224" ht="48.75" customHeight="1">
      <c r="A8" s="149"/>
      <c r="B8" s="94" t="s">
        <v>114</v>
      </c>
      <c r="C8" s="95" t="s">
        <v>111</v>
      </c>
      <c r="D8" s="82">
        <f t="shared" si="4"/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30">
        <f t="shared" si="5"/>
        <v>0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30">
        <f t="shared" si="6"/>
        <v>3837000</v>
      </c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>
        <v>3837000</v>
      </c>
      <c r="DY8" s="5"/>
      <c r="DZ8" s="5"/>
      <c r="EA8" s="5"/>
      <c r="EB8" s="5"/>
      <c r="EC8" s="5"/>
      <c r="ED8" s="5"/>
      <c r="EE8" s="30">
        <f t="shared" si="7"/>
        <v>1980000</v>
      </c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>
        <v>1980000</v>
      </c>
      <c r="FR8" s="5"/>
      <c r="FS8" s="5"/>
      <c r="FT8" s="5"/>
      <c r="FU8" s="5"/>
      <c r="FV8" s="5"/>
      <c r="FW8" s="5"/>
      <c r="FX8" s="30">
        <f t="shared" ref="FX8:FX14" si="8">SUM(FY8:HP8)</f>
        <v>0</v>
      </c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</row>
    <row r="9" spans="1:224" ht="49.5" customHeight="1">
      <c r="A9" s="149"/>
      <c r="B9" s="94" t="s">
        <v>114</v>
      </c>
      <c r="C9" s="95" t="s">
        <v>112</v>
      </c>
      <c r="D9" s="82">
        <f>SUM(E9:AT9)</f>
        <v>0</v>
      </c>
      <c r="E9" s="3"/>
      <c r="F9" s="3"/>
      <c r="G9" s="3"/>
      <c r="H9" s="3"/>
      <c r="I9" s="3"/>
      <c r="J9" s="3"/>
      <c r="K9" s="3"/>
      <c r="L9" s="3"/>
      <c r="M9" s="5"/>
      <c r="N9" s="3"/>
      <c r="O9" s="3"/>
      <c r="P9" s="3"/>
      <c r="Q9" s="3"/>
      <c r="R9" s="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/>
      <c r="AJ9" s="3"/>
      <c r="AK9" s="3"/>
      <c r="AL9" s="5"/>
      <c r="AM9" s="3"/>
      <c r="AN9" s="3"/>
      <c r="AO9" s="3"/>
      <c r="AP9" s="3"/>
      <c r="AQ9" s="3"/>
      <c r="AR9" s="3"/>
      <c r="AS9" s="3"/>
      <c r="AT9" s="3"/>
      <c r="AU9" s="30">
        <f t="shared" si="5"/>
        <v>0</v>
      </c>
      <c r="AV9" s="3"/>
      <c r="AW9" s="3"/>
      <c r="AX9" s="3"/>
      <c r="AY9" s="3"/>
      <c r="AZ9" s="3"/>
      <c r="BA9" s="3"/>
      <c r="BB9" s="3"/>
      <c r="BC9" s="3"/>
      <c r="BD9" s="5"/>
      <c r="BE9" s="3"/>
      <c r="BF9" s="3"/>
      <c r="BG9" s="3"/>
      <c r="BH9" s="3"/>
      <c r="BI9" s="5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5"/>
      <c r="CA9" s="3"/>
      <c r="CB9" s="3"/>
      <c r="CC9" s="5"/>
      <c r="CD9" s="3"/>
      <c r="CE9" s="3"/>
      <c r="CF9" s="3"/>
      <c r="CG9" s="3"/>
      <c r="CH9" s="3"/>
      <c r="CI9" s="3"/>
      <c r="CJ9" s="3"/>
      <c r="CK9" s="3"/>
      <c r="CL9" s="30">
        <f t="shared" si="6"/>
        <v>159500</v>
      </c>
      <c r="CM9" s="3"/>
      <c r="CN9" s="3"/>
      <c r="CO9" s="3"/>
      <c r="CP9" s="3"/>
      <c r="CQ9" s="3"/>
      <c r="CR9" s="3"/>
      <c r="CS9" s="3"/>
      <c r="CT9" s="3"/>
      <c r="CU9" s="5"/>
      <c r="CV9" s="3"/>
      <c r="CW9" s="3"/>
      <c r="CX9" s="3"/>
      <c r="CY9" s="3"/>
      <c r="CZ9" s="5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5"/>
      <c r="DS9" s="3"/>
      <c r="DT9" s="3"/>
      <c r="DU9" s="5"/>
      <c r="DV9" s="3"/>
      <c r="DW9" s="3"/>
      <c r="DX9" s="3"/>
      <c r="DY9" s="3"/>
      <c r="DZ9" s="3"/>
      <c r="EA9" s="3">
        <v>159500</v>
      </c>
      <c r="EB9" s="3"/>
      <c r="EC9" s="5"/>
      <c r="ED9" s="3"/>
      <c r="EE9" s="30">
        <f t="shared" si="7"/>
        <v>126000</v>
      </c>
      <c r="EF9" s="3"/>
      <c r="EG9" s="3"/>
      <c r="EH9" s="3"/>
      <c r="EI9" s="3"/>
      <c r="EJ9" s="3"/>
      <c r="EK9" s="3"/>
      <c r="EL9" s="3"/>
      <c r="EM9" s="3"/>
      <c r="EN9" s="5"/>
      <c r="EO9" s="3"/>
      <c r="EP9" s="3"/>
      <c r="EQ9" s="3"/>
      <c r="ER9" s="3"/>
      <c r="ES9" s="5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5"/>
      <c r="FL9" s="3"/>
      <c r="FM9" s="3"/>
      <c r="FN9" s="5"/>
      <c r="FO9" s="3"/>
      <c r="FP9" s="3"/>
      <c r="FQ9" s="3"/>
      <c r="FR9" s="3"/>
      <c r="FS9" s="3"/>
      <c r="FT9" s="3">
        <v>126000</v>
      </c>
      <c r="FU9" s="3"/>
      <c r="FV9" s="5"/>
      <c r="FW9" s="3"/>
      <c r="FX9" s="30">
        <f t="shared" si="8"/>
        <v>0</v>
      </c>
      <c r="FY9" s="3"/>
      <c r="FZ9" s="3"/>
      <c r="GA9" s="3"/>
      <c r="GB9" s="3"/>
      <c r="GC9" s="3"/>
      <c r="GD9" s="3"/>
      <c r="GE9" s="3"/>
      <c r="GF9" s="3"/>
      <c r="GG9" s="5"/>
      <c r="GH9" s="3"/>
      <c r="GI9" s="3"/>
      <c r="GJ9" s="3"/>
      <c r="GK9" s="3"/>
      <c r="GL9" s="5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5"/>
      <c r="HE9" s="3"/>
      <c r="HF9" s="3"/>
      <c r="HG9" s="5"/>
      <c r="HH9" s="3"/>
      <c r="HI9" s="3"/>
      <c r="HJ9" s="3"/>
      <c r="HK9" s="3"/>
      <c r="HL9" s="3"/>
      <c r="HM9" s="3"/>
      <c r="HN9" s="3"/>
      <c r="HO9" s="5"/>
      <c r="HP9" s="3"/>
    </row>
    <row r="10" spans="1:224" ht="48.75" customHeight="1">
      <c r="A10" s="149"/>
      <c r="B10" s="94" t="s">
        <v>114</v>
      </c>
      <c r="C10" s="95" t="s">
        <v>128</v>
      </c>
      <c r="D10" s="82">
        <f>SUM(E10:AT10)</f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30">
        <f t="shared" si="5"/>
        <v>0</v>
      </c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30">
        <f t="shared" si="6"/>
        <v>128000</v>
      </c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>
        <v>128000</v>
      </c>
      <c r="EA10" s="5"/>
      <c r="EB10" s="5"/>
      <c r="EC10" s="5"/>
      <c r="ED10" s="5"/>
      <c r="EE10" s="30">
        <f t="shared" si="7"/>
        <v>64000</v>
      </c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>
        <v>64000</v>
      </c>
      <c r="FT10" s="5"/>
      <c r="FU10" s="5"/>
      <c r="FV10" s="5"/>
      <c r="FW10" s="5"/>
      <c r="FX10" s="30">
        <f t="shared" si="8"/>
        <v>0</v>
      </c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</row>
    <row r="11" spans="1:224" ht="57" customHeight="1">
      <c r="A11" s="150"/>
      <c r="B11" s="94" t="s">
        <v>114</v>
      </c>
      <c r="C11" s="95" t="s">
        <v>113</v>
      </c>
      <c r="D11" s="82">
        <f t="shared" si="4"/>
        <v>0</v>
      </c>
      <c r="E11" s="3"/>
      <c r="F11" s="3"/>
      <c r="G11" s="3"/>
      <c r="H11" s="3"/>
      <c r="I11" s="3"/>
      <c r="J11" s="3"/>
      <c r="K11" s="3"/>
      <c r="L11" s="3"/>
      <c r="M11" s="5"/>
      <c r="N11" s="3"/>
      <c r="O11" s="3"/>
      <c r="P11" s="3"/>
      <c r="Q11" s="3"/>
      <c r="R11" s="5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5"/>
      <c r="AJ11" s="3"/>
      <c r="AK11" s="3"/>
      <c r="AL11" s="5"/>
      <c r="AM11" s="3"/>
      <c r="AN11" s="3"/>
      <c r="AO11" s="3"/>
      <c r="AP11" s="3"/>
      <c r="AQ11" s="3"/>
      <c r="AR11" s="3"/>
      <c r="AS11" s="3"/>
      <c r="AT11" s="3"/>
      <c r="AU11" s="30">
        <f t="shared" si="5"/>
        <v>0</v>
      </c>
      <c r="AV11" s="3"/>
      <c r="AW11" s="3"/>
      <c r="AX11" s="3"/>
      <c r="AY11" s="3"/>
      <c r="AZ11" s="3"/>
      <c r="BA11" s="3"/>
      <c r="BB11" s="3"/>
      <c r="BC11" s="3"/>
      <c r="BD11" s="5"/>
      <c r="BE11" s="3"/>
      <c r="BF11" s="3"/>
      <c r="BG11" s="3"/>
      <c r="BH11" s="3"/>
      <c r="BI11" s="5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5"/>
      <c r="CA11" s="3"/>
      <c r="CB11" s="3"/>
      <c r="CC11" s="5"/>
      <c r="CD11" s="3"/>
      <c r="CE11" s="3"/>
      <c r="CF11" s="3"/>
      <c r="CG11" s="3"/>
      <c r="CH11" s="3"/>
      <c r="CI11" s="3"/>
      <c r="CJ11" s="3"/>
      <c r="CK11" s="3"/>
      <c r="CL11" s="30">
        <f t="shared" si="6"/>
        <v>1738038.7</v>
      </c>
      <c r="CM11" s="3"/>
      <c r="CN11" s="3"/>
      <c r="CO11" s="3"/>
      <c r="CP11" s="3"/>
      <c r="CQ11" s="3"/>
      <c r="CR11" s="3"/>
      <c r="CS11" s="3"/>
      <c r="CT11" s="3"/>
      <c r="CU11" s="5"/>
      <c r="CV11" s="3"/>
      <c r="CW11" s="3"/>
      <c r="CX11" s="3"/>
      <c r="CY11" s="3"/>
      <c r="CZ11" s="5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5"/>
      <c r="DS11" s="3"/>
      <c r="DT11" s="3"/>
      <c r="DU11" s="5"/>
      <c r="DV11" s="3"/>
      <c r="DW11" s="3"/>
      <c r="DX11" s="3"/>
      <c r="DY11" s="3"/>
      <c r="DZ11" s="3"/>
      <c r="EA11" s="3"/>
      <c r="EB11" s="3"/>
      <c r="EC11" s="5">
        <v>1738038.7</v>
      </c>
      <c r="ED11" s="3"/>
      <c r="EE11" s="30">
        <f t="shared" si="7"/>
        <v>296788.5</v>
      </c>
      <c r="EF11" s="3"/>
      <c r="EG11" s="3"/>
      <c r="EH11" s="3"/>
      <c r="EI11" s="3"/>
      <c r="EJ11" s="3"/>
      <c r="EK11" s="3"/>
      <c r="EL11" s="3"/>
      <c r="EM11" s="3"/>
      <c r="EN11" s="5"/>
      <c r="EO11" s="3"/>
      <c r="EP11" s="3"/>
      <c r="EQ11" s="3"/>
      <c r="ER11" s="3"/>
      <c r="ES11" s="5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5"/>
      <c r="FL11" s="3"/>
      <c r="FM11" s="3"/>
      <c r="FN11" s="5"/>
      <c r="FO11" s="3"/>
      <c r="FP11" s="3"/>
      <c r="FQ11" s="3"/>
      <c r="FR11" s="3"/>
      <c r="FS11" s="3"/>
      <c r="FT11" s="3"/>
      <c r="FU11" s="3"/>
      <c r="FV11" s="5">
        <v>296788.5</v>
      </c>
      <c r="FW11" s="3"/>
      <c r="FX11" s="30">
        <f t="shared" si="8"/>
        <v>0</v>
      </c>
      <c r="FY11" s="3"/>
      <c r="FZ11" s="3"/>
      <c r="GA11" s="3"/>
      <c r="GB11" s="3"/>
      <c r="GC11" s="3"/>
      <c r="GD11" s="3"/>
      <c r="GE11" s="3"/>
      <c r="GF11" s="3"/>
      <c r="GG11" s="5"/>
      <c r="GH11" s="3"/>
      <c r="GI11" s="3"/>
      <c r="GJ11" s="3"/>
      <c r="GK11" s="3"/>
      <c r="GL11" s="5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5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5"/>
      <c r="HP11" s="3"/>
    </row>
    <row r="12" spans="1:224" ht="58.5" customHeight="1">
      <c r="A12" s="101"/>
      <c r="B12" s="94" t="s">
        <v>114</v>
      </c>
      <c r="C12" s="95" t="s">
        <v>129</v>
      </c>
      <c r="D12" s="82">
        <f t="shared" si="4"/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30">
        <f t="shared" si="5"/>
        <v>0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30">
        <f t="shared" si="6"/>
        <v>4509000</v>
      </c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>
        <v>4509000</v>
      </c>
      <c r="DY12" s="5"/>
      <c r="DZ12" s="5"/>
      <c r="EA12" s="5"/>
      <c r="EB12" s="5"/>
      <c r="EC12" s="5"/>
      <c r="ED12" s="5"/>
      <c r="EE12" s="30">
        <f t="shared" si="7"/>
        <v>0</v>
      </c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30">
        <f t="shared" si="8"/>
        <v>0</v>
      </c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</row>
    <row r="13" spans="1:224" ht="48" customHeight="1">
      <c r="A13" s="101"/>
      <c r="B13" s="94" t="s">
        <v>114</v>
      </c>
      <c r="C13" s="95" t="s">
        <v>130</v>
      </c>
      <c r="D13" s="82">
        <f t="shared" si="4"/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30">
        <f t="shared" si="5"/>
        <v>0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30">
        <f t="shared" si="6"/>
        <v>90000</v>
      </c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>
        <v>90000</v>
      </c>
      <c r="EB13" s="5"/>
      <c r="EC13" s="5"/>
      <c r="ED13" s="5"/>
      <c r="EE13" s="30">
        <f t="shared" si="7"/>
        <v>108000</v>
      </c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>
        <v>108000</v>
      </c>
      <c r="FU13" s="5"/>
      <c r="FV13" s="5"/>
      <c r="FW13" s="5"/>
      <c r="FX13" s="30">
        <f t="shared" si="8"/>
        <v>0</v>
      </c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</row>
    <row r="14" spans="1:224" ht="41.25" customHeight="1">
      <c r="A14" s="101"/>
      <c r="B14" s="94" t="s">
        <v>114</v>
      </c>
      <c r="C14" s="95" t="s">
        <v>131</v>
      </c>
      <c r="D14" s="82">
        <f t="shared" si="4"/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30">
        <f t="shared" si="5"/>
        <v>0</v>
      </c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30">
        <f t="shared" si="6"/>
        <v>21300</v>
      </c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>
        <v>21300</v>
      </c>
      <c r="EA14" s="5"/>
      <c r="EB14" s="5"/>
      <c r="EC14" s="5"/>
      <c r="ED14" s="5"/>
      <c r="EE14" s="30">
        <f t="shared" si="7"/>
        <v>0</v>
      </c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30">
        <f t="shared" si="8"/>
        <v>0</v>
      </c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</row>
    <row r="15" spans="1:224" ht="51" customHeight="1">
      <c r="A15" s="153" t="s">
        <v>109</v>
      </c>
      <c r="B15" s="31"/>
      <c r="C15" s="93" t="s">
        <v>116</v>
      </c>
      <c r="D15" s="82">
        <f>D16+D17+D18+D19+D20+D21+D22+D23</f>
        <v>0</v>
      </c>
      <c r="E15" s="82">
        <f t="shared" ref="E15:BP15" si="9">E16+E17+E18+E19+E20+E21+E22+E23</f>
        <v>0</v>
      </c>
      <c r="F15" s="82">
        <f t="shared" si="9"/>
        <v>0</v>
      </c>
      <c r="G15" s="82">
        <f t="shared" si="9"/>
        <v>0</v>
      </c>
      <c r="H15" s="82">
        <f t="shared" si="9"/>
        <v>0</v>
      </c>
      <c r="I15" s="82">
        <f t="shared" si="9"/>
        <v>0</v>
      </c>
      <c r="J15" s="82">
        <f t="shared" si="9"/>
        <v>0</v>
      </c>
      <c r="K15" s="82">
        <f t="shared" si="9"/>
        <v>0</v>
      </c>
      <c r="L15" s="82">
        <f t="shared" si="9"/>
        <v>0</v>
      </c>
      <c r="M15" s="82">
        <f t="shared" si="9"/>
        <v>0</v>
      </c>
      <c r="N15" s="82">
        <f t="shared" si="9"/>
        <v>0</v>
      </c>
      <c r="O15" s="82">
        <f t="shared" si="9"/>
        <v>0</v>
      </c>
      <c r="P15" s="82">
        <f t="shared" si="9"/>
        <v>0</v>
      </c>
      <c r="Q15" s="82">
        <f t="shared" si="9"/>
        <v>0</v>
      </c>
      <c r="R15" s="82">
        <f t="shared" si="9"/>
        <v>0</v>
      </c>
      <c r="S15" s="82">
        <f t="shared" si="9"/>
        <v>0</v>
      </c>
      <c r="T15" s="82">
        <f t="shared" si="9"/>
        <v>0</v>
      </c>
      <c r="U15" s="82">
        <f t="shared" si="9"/>
        <v>0</v>
      </c>
      <c r="V15" s="82">
        <f t="shared" si="9"/>
        <v>0</v>
      </c>
      <c r="W15" s="82">
        <f t="shared" si="9"/>
        <v>0</v>
      </c>
      <c r="X15" s="82">
        <f t="shared" si="9"/>
        <v>0</v>
      </c>
      <c r="Y15" s="82">
        <f t="shared" si="9"/>
        <v>0</v>
      </c>
      <c r="Z15" s="82">
        <f t="shared" si="9"/>
        <v>0</v>
      </c>
      <c r="AA15" s="82">
        <f t="shared" si="9"/>
        <v>0</v>
      </c>
      <c r="AB15" s="82">
        <f t="shared" si="9"/>
        <v>0</v>
      </c>
      <c r="AC15" s="82">
        <f t="shared" si="9"/>
        <v>0</v>
      </c>
      <c r="AD15" s="82">
        <f t="shared" si="9"/>
        <v>0</v>
      </c>
      <c r="AE15" s="82">
        <f t="shared" si="9"/>
        <v>0</v>
      </c>
      <c r="AF15" s="82">
        <f t="shared" si="9"/>
        <v>0</v>
      </c>
      <c r="AG15" s="82">
        <f t="shared" si="9"/>
        <v>0</v>
      </c>
      <c r="AH15" s="82">
        <f t="shared" si="9"/>
        <v>0</v>
      </c>
      <c r="AI15" s="82">
        <f t="shared" si="9"/>
        <v>0</v>
      </c>
      <c r="AJ15" s="82">
        <f t="shared" si="9"/>
        <v>0</v>
      </c>
      <c r="AK15" s="82">
        <f t="shared" si="9"/>
        <v>0</v>
      </c>
      <c r="AL15" s="82">
        <f t="shared" si="9"/>
        <v>0</v>
      </c>
      <c r="AM15" s="82">
        <f t="shared" si="9"/>
        <v>0</v>
      </c>
      <c r="AN15" s="82">
        <f t="shared" si="9"/>
        <v>0</v>
      </c>
      <c r="AO15" s="82">
        <f t="shared" si="9"/>
        <v>0</v>
      </c>
      <c r="AP15" s="82">
        <f t="shared" si="9"/>
        <v>0</v>
      </c>
      <c r="AQ15" s="82">
        <f t="shared" si="9"/>
        <v>0</v>
      </c>
      <c r="AR15" s="82">
        <f t="shared" si="9"/>
        <v>0</v>
      </c>
      <c r="AS15" s="82">
        <f t="shared" si="9"/>
        <v>0</v>
      </c>
      <c r="AT15" s="82">
        <f t="shared" si="9"/>
        <v>0</v>
      </c>
      <c r="AU15" s="82">
        <f t="shared" si="9"/>
        <v>0</v>
      </c>
      <c r="AV15" s="82">
        <f t="shared" si="9"/>
        <v>0</v>
      </c>
      <c r="AW15" s="82">
        <f t="shared" si="9"/>
        <v>0</v>
      </c>
      <c r="AX15" s="82">
        <f t="shared" si="9"/>
        <v>0</v>
      </c>
      <c r="AY15" s="82">
        <f t="shared" si="9"/>
        <v>0</v>
      </c>
      <c r="AZ15" s="82">
        <f t="shared" si="9"/>
        <v>0</v>
      </c>
      <c r="BA15" s="82">
        <f t="shared" si="9"/>
        <v>0</v>
      </c>
      <c r="BB15" s="82">
        <f t="shared" si="9"/>
        <v>0</v>
      </c>
      <c r="BC15" s="82">
        <f t="shared" si="9"/>
        <v>0</v>
      </c>
      <c r="BD15" s="82">
        <f t="shared" si="9"/>
        <v>0</v>
      </c>
      <c r="BE15" s="82">
        <f t="shared" si="9"/>
        <v>0</v>
      </c>
      <c r="BF15" s="82">
        <f t="shared" si="9"/>
        <v>0</v>
      </c>
      <c r="BG15" s="82">
        <f t="shared" si="9"/>
        <v>0</v>
      </c>
      <c r="BH15" s="82">
        <f t="shared" si="9"/>
        <v>0</v>
      </c>
      <c r="BI15" s="82">
        <f t="shared" si="9"/>
        <v>0</v>
      </c>
      <c r="BJ15" s="82">
        <f t="shared" si="9"/>
        <v>0</v>
      </c>
      <c r="BK15" s="82">
        <f t="shared" si="9"/>
        <v>0</v>
      </c>
      <c r="BL15" s="82">
        <f t="shared" si="9"/>
        <v>0</v>
      </c>
      <c r="BM15" s="82">
        <f t="shared" si="9"/>
        <v>0</v>
      </c>
      <c r="BN15" s="82">
        <f t="shared" si="9"/>
        <v>0</v>
      </c>
      <c r="BO15" s="82">
        <f t="shared" si="9"/>
        <v>0</v>
      </c>
      <c r="BP15" s="82">
        <f t="shared" si="9"/>
        <v>0</v>
      </c>
      <c r="BQ15" s="82">
        <f t="shared" ref="BQ15:CK15" si="10">BQ16+BQ17+BQ18+BQ19+BQ20+BQ21+BQ22+BQ23</f>
        <v>0</v>
      </c>
      <c r="BR15" s="82">
        <f t="shared" si="10"/>
        <v>0</v>
      </c>
      <c r="BS15" s="82">
        <f t="shared" si="10"/>
        <v>0</v>
      </c>
      <c r="BT15" s="82">
        <f t="shared" si="10"/>
        <v>0</v>
      </c>
      <c r="BU15" s="82">
        <f t="shared" si="10"/>
        <v>0</v>
      </c>
      <c r="BV15" s="82">
        <f t="shared" si="10"/>
        <v>0</v>
      </c>
      <c r="BW15" s="82">
        <f t="shared" si="10"/>
        <v>0</v>
      </c>
      <c r="BX15" s="82">
        <f t="shared" si="10"/>
        <v>0</v>
      </c>
      <c r="BY15" s="82">
        <f t="shared" si="10"/>
        <v>0</v>
      </c>
      <c r="BZ15" s="82">
        <f t="shared" si="10"/>
        <v>0</v>
      </c>
      <c r="CA15" s="82">
        <f t="shared" si="10"/>
        <v>0</v>
      </c>
      <c r="CB15" s="82">
        <f t="shared" si="10"/>
        <v>0</v>
      </c>
      <c r="CC15" s="82">
        <f t="shared" si="10"/>
        <v>0</v>
      </c>
      <c r="CD15" s="82">
        <f t="shared" si="10"/>
        <v>0</v>
      </c>
      <c r="CE15" s="82">
        <f t="shared" si="10"/>
        <v>0</v>
      </c>
      <c r="CF15" s="82">
        <f t="shared" si="10"/>
        <v>0</v>
      </c>
      <c r="CG15" s="82">
        <f t="shared" si="10"/>
        <v>0</v>
      </c>
      <c r="CH15" s="82">
        <f t="shared" si="10"/>
        <v>0</v>
      </c>
      <c r="CI15" s="82">
        <f t="shared" si="10"/>
        <v>0</v>
      </c>
      <c r="CJ15" s="82">
        <f t="shared" si="10"/>
        <v>0</v>
      </c>
      <c r="CK15" s="82">
        <f t="shared" si="10"/>
        <v>0</v>
      </c>
      <c r="CL15" s="82">
        <f t="shared" ref="CL15" si="11">CL16+CL17+CL18+CL19+CL20+CL21+CL22+CL23</f>
        <v>6755340.2000000002</v>
      </c>
      <c r="CM15" s="82">
        <f t="shared" ref="CM15" si="12">CM16+CM17+CM18+CM19+CM20+CM21+CM22+CM23</f>
        <v>0</v>
      </c>
      <c r="CN15" s="82">
        <f t="shared" ref="CN15" si="13">CN16+CN17+CN18+CN19+CN20+CN21+CN22+CN23</f>
        <v>0</v>
      </c>
      <c r="CO15" s="82">
        <f t="shared" ref="CO15" si="14">CO16+CO17+CO18+CO19+CO20+CO21+CO22+CO23</f>
        <v>0</v>
      </c>
      <c r="CP15" s="82">
        <f t="shared" ref="CP15" si="15">CP16+CP17+CP18+CP19+CP20+CP21+CP22+CP23</f>
        <v>0</v>
      </c>
      <c r="CQ15" s="82">
        <f t="shared" ref="CQ15" si="16">CQ16+CQ17+CQ18+CQ19+CQ20+CQ21+CQ22+CQ23</f>
        <v>0</v>
      </c>
      <c r="CR15" s="82">
        <f t="shared" ref="CR15" si="17">CR16+CR17+CR18+CR19+CR20+CR21+CR22+CR23</f>
        <v>0</v>
      </c>
      <c r="CS15" s="82">
        <f t="shared" ref="CS15" si="18">CS16+CS17+CS18+CS19+CS20+CS21+CS22+CS23</f>
        <v>0</v>
      </c>
      <c r="CT15" s="82">
        <f t="shared" ref="CT15" si="19">CT16+CT17+CT18+CT19+CT20+CT21+CT22+CT23</f>
        <v>0</v>
      </c>
      <c r="CU15" s="82">
        <f t="shared" ref="CU15" si="20">CU16+CU17+CU18+CU19+CU20+CU21+CU22+CU23</f>
        <v>0</v>
      </c>
      <c r="CV15" s="82">
        <f t="shared" ref="CV15" si="21">CV16+CV17+CV18+CV19+CV20+CV21+CV22+CV23</f>
        <v>0</v>
      </c>
      <c r="CW15" s="82">
        <f t="shared" ref="CW15" si="22">CW16+CW17+CW18+CW19+CW20+CW21+CW22+CW23</f>
        <v>0</v>
      </c>
      <c r="CX15" s="82">
        <f t="shared" ref="CX15" si="23">CX16+CX17+CX18+CX19+CX20+CX21+CX22+CX23</f>
        <v>0</v>
      </c>
      <c r="CY15" s="82">
        <f t="shared" ref="CY15" si="24">CY16+CY17+CY18+CY19+CY20+CY21+CY22+CY23</f>
        <v>0</v>
      </c>
      <c r="CZ15" s="82">
        <f t="shared" ref="CZ15" si="25">CZ16+CZ17+CZ18+CZ19+CZ20+CZ21+CZ22+CZ23</f>
        <v>0</v>
      </c>
      <c r="DA15" s="82">
        <f t="shared" ref="DA15" si="26">DA16+DA17+DA18+DA19+DA20+DA21+DA22+DA23</f>
        <v>20000</v>
      </c>
      <c r="DB15" s="82">
        <f t="shared" ref="DB15" si="27">DB16+DB17+DB18+DB19+DB20+DB21+DB22+DB23</f>
        <v>0</v>
      </c>
      <c r="DC15" s="82">
        <f t="shared" ref="DC15" si="28">DC16+DC17+DC18+DC19+DC20+DC21+DC22+DC23</f>
        <v>0</v>
      </c>
      <c r="DD15" s="82">
        <f t="shared" ref="DD15" si="29">DD16+DD17+DD18+DD19+DD20+DD21+DD22+DD23</f>
        <v>0</v>
      </c>
      <c r="DE15" s="82">
        <f t="shared" ref="DE15" si="30">DE16+DE17+DE18+DE19+DE20+DE21+DE22+DE23</f>
        <v>699431.2</v>
      </c>
      <c r="DF15" s="82">
        <f t="shared" ref="DF15" si="31">DF16+DF17+DF18+DF19+DF20+DF21+DF22+DF23</f>
        <v>0</v>
      </c>
      <c r="DG15" s="82">
        <f t="shared" ref="DG15" si="32">DG16+DG17+DG18+DG19+DG20+DG21+DG22+DG23</f>
        <v>0</v>
      </c>
      <c r="DH15" s="82">
        <f t="shared" ref="DH15" si="33">DH16+DH17+DH18+DH19+DH20+DH21+DH22+DH23</f>
        <v>0</v>
      </c>
      <c r="DI15" s="82">
        <f t="shared" ref="DI15" si="34">DI16+DI17+DI18+DI19+DI20+DI21+DI22+DI23</f>
        <v>0</v>
      </c>
      <c r="DJ15" s="82">
        <f t="shared" ref="DJ15" si="35">DJ16+DJ17+DJ18+DJ19+DJ20+DJ21+DJ22+DJ23</f>
        <v>0</v>
      </c>
      <c r="DK15" s="82">
        <f t="shared" ref="DK15" si="36">DK16+DK17+DK18+DK19+DK20+DK21+DK22+DK23</f>
        <v>0</v>
      </c>
      <c r="DL15" s="82">
        <f t="shared" ref="DL15" si="37">DL16+DL17+DL18+DL19+DL20+DL21+DL22+DL23</f>
        <v>0</v>
      </c>
      <c r="DM15" s="82">
        <f t="shared" ref="DM15" si="38">DM16+DM17+DM18+DM19+DM20+DM21+DM22+DM23</f>
        <v>0</v>
      </c>
      <c r="DN15" s="82">
        <f t="shared" ref="DN15" si="39">DN16+DN17+DN18+DN19+DN20+DN21+DN22+DN23</f>
        <v>0</v>
      </c>
      <c r="DO15" s="82">
        <f t="shared" ref="DO15" si="40">DO16+DO17+DO18+DO19+DO20+DO21+DO22+DO23</f>
        <v>0</v>
      </c>
      <c r="DP15" s="82">
        <f t="shared" ref="DP15" si="41">DP16+DP17+DP18+DP19+DP20+DP21+DP22+DP23</f>
        <v>0</v>
      </c>
      <c r="DQ15" s="82">
        <f t="shared" ref="DQ15" si="42">DQ16+DQ17+DQ18+DQ19+DQ20+DQ21+DQ22+DQ23</f>
        <v>0</v>
      </c>
      <c r="DR15" s="82">
        <f t="shared" ref="DR15" si="43">DR16+DR17+DR18+DR19+DR20+DR21+DR22+DR23</f>
        <v>0</v>
      </c>
      <c r="DS15" s="82">
        <f t="shared" ref="DS15" si="44">DS16+DS17+DS18+DS19+DS20+DS21+DS22+DS23</f>
        <v>436768</v>
      </c>
      <c r="DT15" s="82">
        <f t="shared" ref="DT15" si="45">DT16+DT17+DT18+DT19+DT20+DT21+DT22+DT23</f>
        <v>0</v>
      </c>
      <c r="DU15" s="82">
        <f t="shared" ref="DU15" si="46">DU16+DU17+DU18+DU19+DU20+DU21+DU22+DU23</f>
        <v>0</v>
      </c>
      <c r="DV15" s="82">
        <f t="shared" ref="DV15" si="47">DV16+DV17+DV18+DV19+DV20+DV21+DV22+DV23</f>
        <v>3447366</v>
      </c>
      <c r="DW15" s="82">
        <f t="shared" ref="DW15" si="48">DW16+DW17+DW18+DW19+DW20+DW21+DW22+DW23</f>
        <v>0</v>
      </c>
      <c r="DX15" s="82">
        <f t="shared" ref="DX15" si="49">DX16+DX17+DX18+DX19+DX20+DX21+DX22+DX23</f>
        <v>0</v>
      </c>
      <c r="DY15" s="82">
        <f t="shared" ref="DY15" si="50">DY16+DY17+DY18+DY19+DY20+DY21+DY22+DY23</f>
        <v>0</v>
      </c>
      <c r="DZ15" s="82">
        <f t="shared" ref="DZ15" si="51">DZ16+DZ17+DZ18+DZ19+DZ20+DZ21+DZ22+DZ23</f>
        <v>0</v>
      </c>
      <c r="EA15" s="82">
        <f t="shared" ref="EA15" si="52">EA16+EA17+EA18+EA19+EA20+EA21+EA22+EA23</f>
        <v>401000</v>
      </c>
      <c r="EB15" s="82">
        <f t="shared" ref="EB15" si="53">EB16+EB17+EB18+EB19+EB20+EB21+EB22+EB23</f>
        <v>0</v>
      </c>
      <c r="EC15" s="82">
        <f t="shared" ref="EC15" si="54">EC16+EC17+EC18+EC19+EC20+EC21+EC22+EC23</f>
        <v>1750775</v>
      </c>
      <c r="ED15" s="82">
        <f t="shared" ref="ED15" si="55">ED16+ED17+ED18+ED19+ED20+ED21+ED22+ED23</f>
        <v>0</v>
      </c>
      <c r="EE15" s="82">
        <f t="shared" ref="EE15" si="56">EE16+EE17+EE18+EE19+EE20+EE21+EE22+EE23</f>
        <v>4520954.8</v>
      </c>
      <c r="EF15" s="82">
        <f t="shared" ref="EF15" si="57">EF16+EF17+EF18+EF19+EF20+EF21+EF22+EF23</f>
        <v>0</v>
      </c>
      <c r="EG15" s="82">
        <f t="shared" ref="EG15" si="58">EG16+EG17+EG18+EG19+EG20+EG21+EG22+EG23</f>
        <v>0</v>
      </c>
      <c r="EH15" s="82">
        <f t="shared" ref="EH15" si="59">EH16+EH17+EH18+EH19+EH20+EH21+EH22+EH23</f>
        <v>0</v>
      </c>
      <c r="EI15" s="82">
        <f t="shared" ref="EI15" si="60">EI16+EI17+EI18+EI19+EI20+EI21+EI22+EI23</f>
        <v>0</v>
      </c>
      <c r="EJ15" s="82">
        <f t="shared" ref="EJ15" si="61">EJ16+EJ17+EJ18+EJ19+EJ20+EJ21+EJ22+EJ23</f>
        <v>0</v>
      </c>
      <c r="EK15" s="82">
        <f t="shared" ref="EK15" si="62">EK16+EK17+EK18+EK19+EK20+EK21+EK22+EK23</f>
        <v>0</v>
      </c>
      <c r="EL15" s="82">
        <f t="shared" ref="EL15" si="63">EL16+EL17+EL18+EL19+EL20+EL21+EL22+EL23</f>
        <v>0</v>
      </c>
      <c r="EM15" s="82">
        <f t="shared" ref="EM15" si="64">EM16+EM17+EM18+EM19+EM20+EM21+EM22+EM23</f>
        <v>0</v>
      </c>
      <c r="EN15" s="82">
        <f t="shared" ref="EN15" si="65">EN16+EN17+EN18+EN19+EN20+EN21+EN22+EN23</f>
        <v>0</v>
      </c>
      <c r="EO15" s="82">
        <f t="shared" ref="EO15" si="66">EO16+EO17+EO18+EO19+EO20+EO21+EO22+EO23</f>
        <v>0</v>
      </c>
      <c r="EP15" s="82">
        <f t="shared" ref="EP15" si="67">EP16+EP17+EP18+EP19+EP20+EP21+EP22+EP23</f>
        <v>0</v>
      </c>
      <c r="EQ15" s="82">
        <f t="shared" ref="EQ15" si="68">EQ16+EQ17+EQ18+EQ19+EQ20+EQ21+EQ22+EQ23</f>
        <v>0</v>
      </c>
      <c r="ER15" s="82">
        <f t="shared" ref="ER15" si="69">ER16+ER17+ER18+ER19+ER20+ER21+ER22+ER23</f>
        <v>0</v>
      </c>
      <c r="ES15" s="82">
        <f t="shared" ref="ES15" si="70">ES16+ES17+ES18+ES19+ES20+ES21+ES22+ES23</f>
        <v>0</v>
      </c>
      <c r="ET15" s="82">
        <f t="shared" ref="ET15" si="71">ET16+ET17+ET18+ET19+ET20+ET21+ET22+ET23</f>
        <v>20000</v>
      </c>
      <c r="EU15" s="82">
        <f t="shared" ref="EU15" si="72">EU16+EU17+EU18+EU19+EU20+EU21+EU22+EU23</f>
        <v>0</v>
      </c>
      <c r="EV15" s="82">
        <f t="shared" ref="EV15" si="73">EV16+EV17+EV18+EV19+EV20+EV21+EV22+EV23</f>
        <v>0</v>
      </c>
      <c r="EW15" s="82">
        <f t="shared" ref="EW15" si="74">EW16+EW17+EW18+EW19+EW20+EW21+EW22+EW23</f>
        <v>0</v>
      </c>
      <c r="EX15" s="82">
        <f t="shared" ref="EX15" si="75">EX16+EX17+EX18+EX19+EX20+EX21+EX22+EX23</f>
        <v>699431.2</v>
      </c>
      <c r="EY15" s="82">
        <f t="shared" ref="EY15" si="76">EY16+EY17+EY18+EY19+EY20+EY21+EY22+EY23</f>
        <v>0</v>
      </c>
      <c r="EZ15" s="82">
        <f t="shared" ref="EZ15" si="77">EZ16+EZ17+EZ18+EZ19+EZ20+EZ21+EZ22+EZ23</f>
        <v>0</v>
      </c>
      <c r="FA15" s="82">
        <f t="shared" ref="FA15" si="78">FA16+FA17+FA18+FA19+FA20+FA21+FA22+FA23</f>
        <v>0</v>
      </c>
      <c r="FB15" s="82">
        <f t="shared" ref="FB15" si="79">FB16+FB17+FB18+FB19+FB20+FB21+FB22+FB23</f>
        <v>0</v>
      </c>
      <c r="FC15" s="82">
        <f t="shared" ref="FC15" si="80">FC16+FC17+FC18+FC19+FC20+FC21+FC22+FC23</f>
        <v>0</v>
      </c>
      <c r="FD15" s="82">
        <f t="shared" ref="FD15" si="81">FD16+FD17+FD18+FD19+FD20+FD21+FD22+FD23</f>
        <v>0</v>
      </c>
      <c r="FE15" s="82">
        <f t="shared" ref="FE15" si="82">FE16+FE17+FE18+FE19+FE20+FE21+FE22+FE23</f>
        <v>0</v>
      </c>
      <c r="FF15" s="82">
        <f t="shared" ref="FF15" si="83">FF16+FF17+FF18+FF19+FF20+FF21+FF22+FF23</f>
        <v>0</v>
      </c>
      <c r="FG15" s="82">
        <f t="shared" ref="FG15" si="84">FG16+FG17+FG18+FG19+FG20+FG21+FG22+FG23</f>
        <v>0</v>
      </c>
      <c r="FH15" s="82">
        <f t="shared" ref="FH15" si="85">FH16+FH17+FH18+FH19+FH20+FH21+FH22+FH23</f>
        <v>0</v>
      </c>
      <c r="FI15" s="82">
        <f t="shared" ref="FI15" si="86">FI16+FI17+FI18+FI19+FI20+FI21+FI22+FI23</f>
        <v>0</v>
      </c>
      <c r="FJ15" s="82">
        <f t="shared" ref="FJ15" si="87">FJ16+FJ17+FJ18+FJ19+FJ20+FJ21+FJ22+FJ23</f>
        <v>0</v>
      </c>
      <c r="FK15" s="82">
        <f t="shared" ref="FK15" si="88">FK16+FK17+FK18+FK19+FK20+FK21+FK22+FK23</f>
        <v>0</v>
      </c>
      <c r="FL15" s="82">
        <f t="shared" ref="FL15" si="89">FL16+FL17+FL18+FL19+FL20+FL21+FL22+FL23</f>
        <v>472860.7</v>
      </c>
      <c r="FM15" s="82">
        <f t="shared" ref="FM15" si="90">FM16+FM17+FM18+FM19+FM20+FM21+FM22+FM23</f>
        <v>0</v>
      </c>
      <c r="FN15" s="82">
        <f t="shared" ref="FN15" si="91">FN16+FN17+FN18+FN19+FN20+FN21+FN22+FN23</f>
        <v>0</v>
      </c>
      <c r="FO15" s="82">
        <f t="shared" ref="FO15" si="92">FO16+FO17+FO18+FO19+FO20+FO21+FO22+FO23</f>
        <v>0</v>
      </c>
      <c r="FP15" s="82">
        <f t="shared" ref="FP15" si="93">FP16+FP17+FP18+FP19+FP20+FP21+FP22+FP23</f>
        <v>0</v>
      </c>
      <c r="FQ15" s="82">
        <f t="shared" ref="FQ15" si="94">FQ16+FQ17+FQ18+FQ19+FQ20+FQ21+FQ22+FQ23</f>
        <v>0</v>
      </c>
      <c r="FR15" s="82">
        <f t="shared" ref="FR15" si="95">FR16+FR17+FR18+FR19+FR20+FR21+FR22+FR23</f>
        <v>0</v>
      </c>
      <c r="FS15" s="82">
        <f t="shared" ref="FS15" si="96">FS16+FS17+FS18+FS19+FS20+FS21+FS22+FS23</f>
        <v>0</v>
      </c>
      <c r="FT15" s="82">
        <f t="shared" ref="FT15" si="97">FT16+FT17+FT18+FT19+FT20+FT21+FT22+FT23</f>
        <v>85000</v>
      </c>
      <c r="FU15" s="82">
        <f t="shared" ref="FU15" si="98">FU16+FU17+FU18+FU19+FU20+FU21+FU22+FU23</f>
        <v>0</v>
      </c>
      <c r="FV15" s="82">
        <f t="shared" ref="FV15" si="99">FV16+FV17+FV18+FV19+FV20+FV21+FV22+FV23</f>
        <v>3243662.9</v>
      </c>
      <c r="FW15" s="82">
        <f t="shared" ref="FW15" si="100">FW16+FW17+FW18+FW19+FW20+FW21+FW22+FW23</f>
        <v>0</v>
      </c>
      <c r="FX15" s="82">
        <f t="shared" ref="FX15" si="101">FX16+FX17+FX18+FX19+FX20+FX21+FX22+FX23</f>
        <v>2290456.4000000004</v>
      </c>
      <c r="FY15" s="82">
        <f t="shared" ref="FY15" si="102">FY16+FY17+FY18+FY19+FY20+FY21+FY22+FY23</f>
        <v>0</v>
      </c>
      <c r="FZ15" s="82">
        <f t="shared" ref="FZ15" si="103">FZ16+FZ17+FZ18+FZ19+FZ20+FZ21+FZ22+FZ23</f>
        <v>0</v>
      </c>
      <c r="GA15" s="82">
        <f t="shared" ref="GA15" si="104">GA16+GA17+GA18+GA19+GA20+GA21+GA22+GA23</f>
        <v>0</v>
      </c>
      <c r="GB15" s="82">
        <f t="shared" ref="GB15" si="105">GB16+GB17+GB18+GB19+GB20+GB21+GB22+GB23</f>
        <v>0</v>
      </c>
      <c r="GC15" s="82">
        <f t="shared" ref="GC15" si="106">GC16+GC17+GC18+GC19+GC20+GC21+GC22+GC23</f>
        <v>0</v>
      </c>
      <c r="GD15" s="82">
        <f t="shared" ref="GD15" si="107">GD16+GD17+GD18+GD19+GD20+GD21+GD22+GD23</f>
        <v>0</v>
      </c>
      <c r="GE15" s="82">
        <f t="shared" ref="GE15" si="108">GE16+GE17+GE18+GE19+GE20+GE21+GE22+GE23</f>
        <v>0</v>
      </c>
      <c r="GF15" s="82">
        <f t="shared" ref="GF15" si="109">GF16+GF17+GF18+GF19+GF20+GF21+GF22+GF23</f>
        <v>0</v>
      </c>
      <c r="GG15" s="82">
        <f t="shared" ref="GG15" si="110">GG16+GG17+GG18+GG19+GG20+GG21+GG22+GG23</f>
        <v>0</v>
      </c>
      <c r="GH15" s="82">
        <f t="shared" ref="GH15" si="111">GH16+GH17+GH18+GH19+GH20+GH21+GH22+GH23</f>
        <v>0</v>
      </c>
      <c r="GI15" s="82">
        <f t="shared" ref="GI15" si="112">GI16+GI17+GI18+GI19+GI20+GI21+GI22+GI23</f>
        <v>0</v>
      </c>
      <c r="GJ15" s="82">
        <f t="shared" ref="GJ15" si="113">GJ16+GJ17+GJ18+GJ19+GJ20+GJ21+GJ22+GJ23</f>
        <v>0</v>
      </c>
      <c r="GK15" s="82">
        <f t="shared" ref="GK15" si="114">GK16+GK17+GK18+GK19+GK20+GK21+GK22+GK23</f>
        <v>0</v>
      </c>
      <c r="GL15" s="82">
        <f t="shared" ref="GL15" si="115">GL16+GL17+GL18+GL19+GL20+GL21+GL22+GL23</f>
        <v>0</v>
      </c>
      <c r="GM15" s="82">
        <f t="shared" ref="GM15" si="116">GM16+GM17+GM18+GM19+GM20+GM21+GM22+GM23</f>
        <v>20000</v>
      </c>
      <c r="GN15" s="82">
        <f t="shared" ref="GN15" si="117">GN16+GN17+GN18+GN19+GN20+GN21+GN22+GN23</f>
        <v>0</v>
      </c>
      <c r="GO15" s="82">
        <f t="shared" ref="GO15" si="118">GO16+GO17+GO18+GO19+GO20+GO21+GO22+GO23</f>
        <v>0</v>
      </c>
      <c r="GP15" s="82">
        <f t="shared" ref="GP15" si="119">GP16+GP17+GP18+GP19+GP20+GP21+GP22+GP23</f>
        <v>0</v>
      </c>
      <c r="GQ15" s="82">
        <f t="shared" ref="GQ15" si="120">GQ16+GQ17+GQ18+GQ19+GQ20+GQ21+GQ22+GQ23</f>
        <v>699431.2</v>
      </c>
      <c r="GR15" s="82">
        <f t="shared" ref="GR15" si="121">GR16+GR17+GR18+GR19+GR20+GR21+GR22+GR23</f>
        <v>0</v>
      </c>
      <c r="GS15" s="82">
        <f t="shared" ref="GS15" si="122">GS16+GS17+GS18+GS19+GS20+GS21+GS22+GS23</f>
        <v>0</v>
      </c>
      <c r="GT15" s="82">
        <f t="shared" ref="GT15" si="123">GT16+GT17+GT18+GT19+GT20+GT21+GT22+GT23</f>
        <v>0</v>
      </c>
      <c r="GU15" s="82">
        <f t="shared" ref="GU15" si="124">GU16+GU17+GU18+GU19+GU20+GU21+GU22+GU23</f>
        <v>0</v>
      </c>
      <c r="GV15" s="82">
        <f t="shared" ref="GV15" si="125">GV16+GV17+GV18+GV19+GV20+GV21+GV22+GV23</f>
        <v>0</v>
      </c>
      <c r="GW15" s="82">
        <f t="shared" ref="GW15" si="126">GW16+GW17+GW18+GW19+GW20+GW21+GW22+GW23</f>
        <v>0</v>
      </c>
      <c r="GX15" s="82">
        <f t="shared" ref="GX15" si="127">GX16+GX17+GX18+GX19+GX20+GX21+GX22+GX23</f>
        <v>0</v>
      </c>
      <c r="GY15" s="82">
        <f t="shared" ref="GY15" si="128">GY16+GY17+GY18+GY19+GY20+GY21+GY22+GY23</f>
        <v>0</v>
      </c>
      <c r="GZ15" s="82">
        <f t="shared" ref="GZ15" si="129">GZ16+GZ17+GZ18+GZ19+GZ20+GZ21+GZ22+GZ23</f>
        <v>0</v>
      </c>
      <c r="HA15" s="82">
        <f t="shared" ref="HA15" si="130">HA16+HA17+HA18+HA19+HA20+HA21+HA22+HA23</f>
        <v>0</v>
      </c>
      <c r="HB15" s="82">
        <f t="shared" ref="HB15" si="131">HB16+HB17+HB18+HB19+HB20+HB21+HB22+HB23</f>
        <v>0</v>
      </c>
      <c r="HC15" s="82">
        <f t="shared" ref="HC15" si="132">HC16+HC17+HC18+HC19+HC20+HC21+HC22+HC23</f>
        <v>0</v>
      </c>
      <c r="HD15" s="82">
        <f t="shared" ref="HD15" si="133">HD16+HD17+HD18+HD19+HD20+HD21+HD22+HD23</f>
        <v>0</v>
      </c>
      <c r="HE15" s="82">
        <f t="shared" ref="HE15" si="134">HE16+HE17+HE18+HE19+HE20+HE21+HE22+HE23</f>
        <v>511288.9</v>
      </c>
      <c r="HF15" s="82">
        <f t="shared" ref="HF15" si="135">HF16+HF17+HF18+HF19+HF20+HF21+HF22+HF23</f>
        <v>0</v>
      </c>
      <c r="HG15" s="82">
        <f t="shared" ref="HG15" si="136">HG16+HG17+HG18+HG19+HG20+HG21+HG22+HG23</f>
        <v>0</v>
      </c>
      <c r="HH15" s="82">
        <f t="shared" ref="HH15" si="137">HH16+HH17+HH18+HH19+HH20+HH21+HH22+HH23</f>
        <v>0</v>
      </c>
      <c r="HI15" s="82">
        <f t="shared" ref="HI15" si="138">HI16+HI17+HI18+HI19+HI20+HI21+HI22+HI23</f>
        <v>0</v>
      </c>
      <c r="HJ15" s="82">
        <f t="shared" ref="HJ15" si="139">HJ16+HJ17+HJ18+HJ19+HJ20+HJ21+HJ22+HJ23</f>
        <v>0</v>
      </c>
      <c r="HK15" s="82">
        <f t="shared" ref="HK15" si="140">HK16+HK17+HK18+HK19+HK20+HK21+HK22+HK23</f>
        <v>0</v>
      </c>
      <c r="HL15" s="82">
        <f t="shared" ref="HL15" si="141">HL16+HL17+HL18+HL19+HL20+HL21+HL22+HL23</f>
        <v>0</v>
      </c>
      <c r="HM15" s="82">
        <f t="shared" ref="HM15" si="142">HM16+HM17+HM18+HM19+HM20+HM21+HM22+HM23</f>
        <v>85000</v>
      </c>
      <c r="HN15" s="82">
        <f t="shared" ref="HN15" si="143">HN16+HN17+HN18+HN19+HN20+HN21+HN22+HN23</f>
        <v>0</v>
      </c>
      <c r="HO15" s="82">
        <f t="shared" ref="HO15" si="144">HO16+HO17+HO18+HO19+HO20+HO21+HO22+HO23</f>
        <v>974736.3</v>
      </c>
      <c r="HP15" s="82">
        <f t="shared" ref="HP15" si="145">HP16+HP17+HP18+HP19+HP20+HP21+HP22+HP23</f>
        <v>0</v>
      </c>
    </row>
    <row r="16" spans="1:224" s="8" customFormat="1" ht="53.25" customHeight="1">
      <c r="A16" s="154"/>
      <c r="B16" s="94" t="s">
        <v>110</v>
      </c>
      <c r="C16" s="130" t="s">
        <v>132</v>
      </c>
      <c r="D16" s="82">
        <f t="shared" ref="D16" si="146">SUM(E16:AT16)</f>
        <v>0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30">
        <f t="shared" ref="AU16:AU21" si="147">SUM(AV16:CK16)</f>
        <v>0</v>
      </c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30">
        <f t="shared" ref="CL16:CL21" si="148">SUM(CM16:ED16)</f>
        <v>209431.2</v>
      </c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>
        <v>209431.2</v>
      </c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30">
        <f t="shared" ref="EE16:EE21" si="149">SUM(EF16:FW16)</f>
        <v>209431.2</v>
      </c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>
        <v>209431.2</v>
      </c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30">
        <f t="shared" ref="FX16:FX21" si="150">SUM(FY16:HP16)</f>
        <v>209431.2</v>
      </c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>
        <v>209431.2</v>
      </c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</row>
    <row r="17" spans="1:224" s="8" customFormat="1" ht="57.75" customHeight="1">
      <c r="A17" s="154"/>
      <c r="B17" s="94" t="s">
        <v>110</v>
      </c>
      <c r="C17" s="130" t="s">
        <v>133</v>
      </c>
      <c r="D17" s="82">
        <f t="shared" ref="D17:D22" si="151">SUM(E17:AT17)</f>
        <v>0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30">
        <f t="shared" si="147"/>
        <v>0</v>
      </c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30">
        <f t="shared" si="148"/>
        <v>490000</v>
      </c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>
        <v>490000</v>
      </c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30">
        <f t="shared" si="149"/>
        <v>490000</v>
      </c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>
        <v>490000</v>
      </c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30">
        <f t="shared" si="150"/>
        <v>490000</v>
      </c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>
        <v>490000</v>
      </c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</row>
    <row r="18" spans="1:224" s="8" customFormat="1" ht="42" customHeight="1">
      <c r="A18" s="154"/>
      <c r="B18" s="94" t="s">
        <v>110</v>
      </c>
      <c r="C18" s="130" t="s">
        <v>134</v>
      </c>
      <c r="D18" s="82">
        <f t="shared" si="151"/>
        <v>0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30">
        <f t="shared" si="147"/>
        <v>0</v>
      </c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30">
        <f t="shared" si="148"/>
        <v>5000</v>
      </c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>
        <v>5000</v>
      </c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30">
        <f t="shared" si="149"/>
        <v>5000</v>
      </c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>
        <v>5000</v>
      </c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30">
        <f t="shared" si="150"/>
        <v>5000</v>
      </c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>
        <v>5000</v>
      </c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</row>
    <row r="19" spans="1:224" s="8" customFormat="1" ht="73.5" customHeight="1">
      <c r="A19" s="154"/>
      <c r="B19" s="94" t="s">
        <v>110</v>
      </c>
      <c r="C19" s="130" t="s">
        <v>135</v>
      </c>
      <c r="D19" s="82">
        <f t="shared" si="151"/>
        <v>0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30">
        <f t="shared" si="147"/>
        <v>0</v>
      </c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30">
        <f t="shared" si="148"/>
        <v>3447366</v>
      </c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>
        <v>3447366</v>
      </c>
      <c r="DW19" s="131"/>
      <c r="DX19" s="131"/>
      <c r="DY19" s="131"/>
      <c r="DZ19" s="131"/>
      <c r="EA19" s="131"/>
      <c r="EB19" s="131"/>
      <c r="EC19" s="131"/>
      <c r="ED19" s="131"/>
      <c r="EE19" s="30">
        <f t="shared" si="149"/>
        <v>0</v>
      </c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30">
        <f t="shared" si="150"/>
        <v>0</v>
      </c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</row>
    <row r="20" spans="1:224" s="8" customFormat="1" ht="42" customHeight="1">
      <c r="A20" s="154"/>
      <c r="B20" s="94" t="s">
        <v>110</v>
      </c>
      <c r="C20" s="130" t="s">
        <v>136</v>
      </c>
      <c r="D20" s="82">
        <f t="shared" si="151"/>
        <v>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30">
        <f t="shared" si="147"/>
        <v>0</v>
      </c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30">
        <f t="shared" si="148"/>
        <v>15000</v>
      </c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>
        <v>15000</v>
      </c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30">
        <f t="shared" si="149"/>
        <v>15000</v>
      </c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>
        <v>15000</v>
      </c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30">
        <f t="shared" si="150"/>
        <v>15000</v>
      </c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>
        <v>15000</v>
      </c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</row>
    <row r="21" spans="1:224" s="8" customFormat="1" ht="57" customHeight="1">
      <c r="A21" s="154"/>
      <c r="B21" s="94" t="s">
        <v>110</v>
      </c>
      <c r="C21" s="130" t="s">
        <v>137</v>
      </c>
      <c r="D21" s="82">
        <f t="shared" si="151"/>
        <v>0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30">
        <f t="shared" si="147"/>
        <v>0</v>
      </c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30">
        <f t="shared" si="148"/>
        <v>436768</v>
      </c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>
        <v>436768</v>
      </c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30">
        <f t="shared" si="149"/>
        <v>472860.7</v>
      </c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>
        <v>472860.7</v>
      </c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30">
        <f t="shared" si="150"/>
        <v>511288.9</v>
      </c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>
        <v>511288.9</v>
      </c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</row>
    <row r="22" spans="1:224" ht="54.75" customHeight="1">
      <c r="A22" s="153"/>
      <c r="B22" s="94" t="s">
        <v>114</v>
      </c>
      <c r="C22" s="95" t="s">
        <v>117</v>
      </c>
      <c r="D22" s="82">
        <f t="shared" si="151"/>
        <v>0</v>
      </c>
      <c r="E22" s="3"/>
      <c r="F22" s="3"/>
      <c r="G22" s="3"/>
      <c r="H22" s="3"/>
      <c r="I22" s="3"/>
      <c r="J22" s="3"/>
      <c r="K22" s="3"/>
      <c r="L22" s="3"/>
      <c r="M22" s="5"/>
      <c r="N22" s="3"/>
      <c r="O22" s="3"/>
      <c r="P22" s="3"/>
      <c r="Q22" s="3"/>
      <c r="R22" s="5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5"/>
      <c r="AJ22" s="3"/>
      <c r="AK22" s="3"/>
      <c r="AL22" s="5"/>
      <c r="AM22" s="3"/>
      <c r="AN22" s="3"/>
      <c r="AO22" s="3"/>
      <c r="AP22" s="3"/>
      <c r="AQ22" s="3"/>
      <c r="AR22" s="3"/>
      <c r="AS22" s="3"/>
      <c r="AT22" s="3"/>
      <c r="AU22" s="30">
        <f>SUM(AV22:CK22)</f>
        <v>0</v>
      </c>
      <c r="AV22" s="3"/>
      <c r="AW22" s="3"/>
      <c r="AX22" s="3"/>
      <c r="AY22" s="3"/>
      <c r="AZ22" s="3"/>
      <c r="BA22" s="3"/>
      <c r="BB22" s="3"/>
      <c r="BC22" s="3"/>
      <c r="BD22" s="5"/>
      <c r="BE22" s="3"/>
      <c r="BF22" s="3"/>
      <c r="BG22" s="3"/>
      <c r="BH22" s="3"/>
      <c r="BI22" s="5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5"/>
      <c r="CA22" s="3"/>
      <c r="CB22" s="3"/>
      <c r="CC22" s="5"/>
      <c r="CD22" s="3"/>
      <c r="CE22" s="3"/>
      <c r="CF22" s="3"/>
      <c r="CG22" s="3"/>
      <c r="CH22" s="3"/>
      <c r="CI22" s="3"/>
      <c r="CJ22" s="3"/>
      <c r="CK22" s="3"/>
      <c r="CL22" s="30">
        <f>SUM(CM22:ED22)</f>
        <v>1750775</v>
      </c>
      <c r="CM22" s="3"/>
      <c r="CN22" s="3"/>
      <c r="CO22" s="3"/>
      <c r="CP22" s="3"/>
      <c r="CQ22" s="3"/>
      <c r="CR22" s="3"/>
      <c r="CS22" s="3"/>
      <c r="CT22" s="3"/>
      <c r="CU22" s="5"/>
      <c r="CV22" s="3"/>
      <c r="CW22" s="3"/>
      <c r="CX22" s="3"/>
      <c r="CY22" s="3"/>
      <c r="CZ22" s="5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5"/>
      <c r="DS22" s="3"/>
      <c r="DT22" s="3"/>
      <c r="DU22" s="5"/>
      <c r="DV22" s="3"/>
      <c r="DW22" s="3"/>
      <c r="DX22" s="3"/>
      <c r="DY22" s="3"/>
      <c r="DZ22" s="3"/>
      <c r="EA22" s="3"/>
      <c r="EB22" s="3"/>
      <c r="EC22" s="5">
        <v>1750775</v>
      </c>
      <c r="ED22" s="3"/>
      <c r="EE22" s="30">
        <f>SUM(EF22:FW22)</f>
        <v>3243662.9</v>
      </c>
      <c r="EF22" s="3"/>
      <c r="EG22" s="3"/>
      <c r="EH22" s="3"/>
      <c r="EI22" s="3"/>
      <c r="EJ22" s="3"/>
      <c r="EK22" s="3"/>
      <c r="EL22" s="3"/>
      <c r="EM22" s="3"/>
      <c r="EN22" s="5"/>
      <c r="EO22" s="3"/>
      <c r="EP22" s="3"/>
      <c r="EQ22" s="3"/>
      <c r="ER22" s="3"/>
      <c r="ES22" s="5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5"/>
      <c r="FL22" s="3"/>
      <c r="FM22" s="3"/>
      <c r="FN22" s="5"/>
      <c r="FO22" s="3"/>
      <c r="FP22" s="3"/>
      <c r="FQ22" s="3"/>
      <c r="FR22" s="3"/>
      <c r="FS22" s="3"/>
      <c r="FT22" s="3"/>
      <c r="FU22" s="3"/>
      <c r="FV22" s="5">
        <v>3243662.9</v>
      </c>
      <c r="FW22" s="3"/>
      <c r="FX22" s="30">
        <f>SUM(FY22:HP22)</f>
        <v>974736.3</v>
      </c>
      <c r="FY22" s="3"/>
      <c r="FZ22" s="3"/>
      <c r="GA22" s="3"/>
      <c r="GB22" s="3"/>
      <c r="GC22" s="3"/>
      <c r="GD22" s="3"/>
      <c r="GE22" s="3"/>
      <c r="GF22" s="3"/>
      <c r="GG22" s="5"/>
      <c r="GH22" s="3"/>
      <c r="GI22" s="3"/>
      <c r="GJ22" s="3"/>
      <c r="GK22" s="3"/>
      <c r="GL22" s="5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5"/>
      <c r="HE22" s="3"/>
      <c r="HF22" s="3"/>
      <c r="HG22" s="5"/>
      <c r="HH22" s="3"/>
      <c r="HI22" s="3"/>
      <c r="HJ22" s="3"/>
      <c r="HK22" s="3"/>
      <c r="HL22" s="3"/>
      <c r="HM22" s="3"/>
      <c r="HN22" s="3"/>
      <c r="HO22" s="5">
        <v>974736.3</v>
      </c>
      <c r="HP22" s="3"/>
    </row>
    <row r="23" spans="1:224" ht="52.5" customHeight="1">
      <c r="A23" s="154"/>
      <c r="B23" s="94" t="s">
        <v>114</v>
      </c>
      <c r="C23" s="95" t="s">
        <v>138</v>
      </c>
      <c r="D23" s="82">
        <f t="shared" ref="D23:D29" si="152">SUM(E23:AT23)</f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30">
        <f t="shared" ref="AU23" si="153">SUM(AV23:CK23)</f>
        <v>0</v>
      </c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30">
        <f t="shared" ref="CL23" si="154">SUM(CM23:ED23)</f>
        <v>401000</v>
      </c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>
        <v>401000</v>
      </c>
      <c r="EB23" s="5"/>
      <c r="EC23" s="5"/>
      <c r="ED23" s="5"/>
      <c r="EE23" s="30">
        <f t="shared" ref="EE23" si="155">SUM(EF23:FW23)</f>
        <v>85000</v>
      </c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>
        <v>85000</v>
      </c>
      <c r="FU23" s="5"/>
      <c r="FV23" s="5"/>
      <c r="FW23" s="5"/>
      <c r="FX23" s="30">
        <f t="shared" ref="FX23" si="156">SUM(FY23:HP23)</f>
        <v>85000</v>
      </c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>
        <v>85000</v>
      </c>
      <c r="HN23" s="5"/>
      <c r="HO23" s="5"/>
      <c r="HP23" s="5"/>
    </row>
    <row r="24" spans="1:224" ht="54" customHeight="1">
      <c r="A24" s="151">
        <v>1120</v>
      </c>
      <c r="B24" s="31"/>
      <c r="C24" s="32" t="s">
        <v>67</v>
      </c>
      <c r="D24" s="82">
        <f>D25+D26+D27+D28+D29</f>
        <v>0</v>
      </c>
      <c r="E24" s="82">
        <f t="shared" ref="E24:BP24" si="157">E25+E26+E27+E28+E29</f>
        <v>0</v>
      </c>
      <c r="F24" s="82">
        <f t="shared" si="157"/>
        <v>0</v>
      </c>
      <c r="G24" s="82">
        <f t="shared" si="157"/>
        <v>0</v>
      </c>
      <c r="H24" s="82">
        <f t="shared" si="157"/>
        <v>0</v>
      </c>
      <c r="I24" s="82">
        <f t="shared" si="157"/>
        <v>0</v>
      </c>
      <c r="J24" s="82">
        <f t="shared" si="157"/>
        <v>0</v>
      </c>
      <c r="K24" s="82">
        <f t="shared" si="157"/>
        <v>0</v>
      </c>
      <c r="L24" s="82">
        <f t="shared" si="157"/>
        <v>0</v>
      </c>
      <c r="M24" s="82">
        <f t="shared" si="157"/>
        <v>0</v>
      </c>
      <c r="N24" s="82">
        <f t="shared" si="157"/>
        <v>0</v>
      </c>
      <c r="O24" s="82">
        <f t="shared" si="157"/>
        <v>0</v>
      </c>
      <c r="P24" s="82">
        <f t="shared" si="157"/>
        <v>0</v>
      </c>
      <c r="Q24" s="82">
        <f t="shared" si="157"/>
        <v>0</v>
      </c>
      <c r="R24" s="82">
        <f t="shared" si="157"/>
        <v>0</v>
      </c>
      <c r="S24" s="82">
        <f t="shared" si="157"/>
        <v>0</v>
      </c>
      <c r="T24" s="82">
        <f t="shared" si="157"/>
        <v>0</v>
      </c>
      <c r="U24" s="82">
        <f t="shared" si="157"/>
        <v>0</v>
      </c>
      <c r="V24" s="82">
        <f t="shared" si="157"/>
        <v>0</v>
      </c>
      <c r="W24" s="82">
        <f t="shared" si="157"/>
        <v>0</v>
      </c>
      <c r="X24" s="82">
        <f t="shared" si="157"/>
        <v>0</v>
      </c>
      <c r="Y24" s="82">
        <f t="shared" si="157"/>
        <v>0</v>
      </c>
      <c r="Z24" s="82">
        <f t="shared" si="157"/>
        <v>0</v>
      </c>
      <c r="AA24" s="82">
        <f t="shared" si="157"/>
        <v>0</v>
      </c>
      <c r="AB24" s="82">
        <f t="shared" si="157"/>
        <v>0</v>
      </c>
      <c r="AC24" s="82">
        <f t="shared" si="157"/>
        <v>0</v>
      </c>
      <c r="AD24" s="82">
        <f t="shared" si="157"/>
        <v>0</v>
      </c>
      <c r="AE24" s="82">
        <f t="shared" si="157"/>
        <v>0</v>
      </c>
      <c r="AF24" s="82">
        <f t="shared" si="157"/>
        <v>0</v>
      </c>
      <c r="AG24" s="82">
        <f t="shared" si="157"/>
        <v>0</v>
      </c>
      <c r="AH24" s="82">
        <f t="shared" si="157"/>
        <v>0</v>
      </c>
      <c r="AI24" s="82">
        <f t="shared" si="157"/>
        <v>0</v>
      </c>
      <c r="AJ24" s="82">
        <f t="shared" si="157"/>
        <v>0</v>
      </c>
      <c r="AK24" s="82">
        <f t="shared" si="157"/>
        <v>0</v>
      </c>
      <c r="AL24" s="82">
        <f t="shared" si="157"/>
        <v>0</v>
      </c>
      <c r="AM24" s="82">
        <f t="shared" si="157"/>
        <v>0</v>
      </c>
      <c r="AN24" s="82">
        <f t="shared" si="157"/>
        <v>0</v>
      </c>
      <c r="AO24" s="82">
        <f t="shared" si="157"/>
        <v>0</v>
      </c>
      <c r="AP24" s="82">
        <f t="shared" si="157"/>
        <v>0</v>
      </c>
      <c r="AQ24" s="82">
        <f t="shared" si="157"/>
        <v>0</v>
      </c>
      <c r="AR24" s="82">
        <f t="shared" si="157"/>
        <v>0</v>
      </c>
      <c r="AS24" s="82">
        <f t="shared" si="157"/>
        <v>0</v>
      </c>
      <c r="AT24" s="82">
        <f t="shared" si="157"/>
        <v>0</v>
      </c>
      <c r="AU24" s="82">
        <f t="shared" si="157"/>
        <v>0</v>
      </c>
      <c r="AV24" s="82">
        <f t="shared" si="157"/>
        <v>0</v>
      </c>
      <c r="AW24" s="82">
        <f t="shared" si="157"/>
        <v>0</v>
      </c>
      <c r="AX24" s="82">
        <f t="shared" si="157"/>
        <v>0</v>
      </c>
      <c r="AY24" s="82">
        <f t="shared" si="157"/>
        <v>0</v>
      </c>
      <c r="AZ24" s="82">
        <f t="shared" si="157"/>
        <v>0</v>
      </c>
      <c r="BA24" s="82">
        <f t="shared" si="157"/>
        <v>0</v>
      </c>
      <c r="BB24" s="82">
        <f t="shared" si="157"/>
        <v>0</v>
      </c>
      <c r="BC24" s="82">
        <f t="shared" si="157"/>
        <v>0</v>
      </c>
      <c r="BD24" s="82">
        <f t="shared" si="157"/>
        <v>0</v>
      </c>
      <c r="BE24" s="82">
        <f t="shared" si="157"/>
        <v>0</v>
      </c>
      <c r="BF24" s="82">
        <f t="shared" si="157"/>
        <v>0</v>
      </c>
      <c r="BG24" s="82">
        <f t="shared" si="157"/>
        <v>0</v>
      </c>
      <c r="BH24" s="82">
        <f t="shared" si="157"/>
        <v>0</v>
      </c>
      <c r="BI24" s="82">
        <f t="shared" si="157"/>
        <v>0</v>
      </c>
      <c r="BJ24" s="82">
        <f t="shared" si="157"/>
        <v>0</v>
      </c>
      <c r="BK24" s="82">
        <f t="shared" si="157"/>
        <v>0</v>
      </c>
      <c r="BL24" s="82">
        <f t="shared" si="157"/>
        <v>0</v>
      </c>
      <c r="BM24" s="82">
        <f t="shared" si="157"/>
        <v>0</v>
      </c>
      <c r="BN24" s="82">
        <f t="shared" si="157"/>
        <v>0</v>
      </c>
      <c r="BO24" s="82">
        <f t="shared" si="157"/>
        <v>0</v>
      </c>
      <c r="BP24" s="82">
        <f t="shared" si="157"/>
        <v>0</v>
      </c>
      <c r="BQ24" s="82">
        <f t="shared" ref="BQ24:EB24" si="158">BQ25+BQ26+BQ27+BQ28+BQ29</f>
        <v>0</v>
      </c>
      <c r="BR24" s="82">
        <f t="shared" si="158"/>
        <v>0</v>
      </c>
      <c r="BS24" s="82">
        <f t="shared" si="158"/>
        <v>0</v>
      </c>
      <c r="BT24" s="82">
        <f t="shared" si="158"/>
        <v>0</v>
      </c>
      <c r="BU24" s="82">
        <f t="shared" si="158"/>
        <v>0</v>
      </c>
      <c r="BV24" s="82">
        <f t="shared" si="158"/>
        <v>0</v>
      </c>
      <c r="BW24" s="82">
        <f t="shared" si="158"/>
        <v>0</v>
      </c>
      <c r="BX24" s="82">
        <f t="shared" si="158"/>
        <v>0</v>
      </c>
      <c r="BY24" s="82">
        <f t="shared" si="158"/>
        <v>0</v>
      </c>
      <c r="BZ24" s="82">
        <f t="shared" si="158"/>
        <v>0</v>
      </c>
      <c r="CA24" s="82">
        <f t="shared" si="158"/>
        <v>0</v>
      </c>
      <c r="CB24" s="82">
        <f t="shared" si="158"/>
        <v>0</v>
      </c>
      <c r="CC24" s="82">
        <f t="shared" si="158"/>
        <v>0</v>
      </c>
      <c r="CD24" s="82">
        <f t="shared" si="158"/>
        <v>0</v>
      </c>
      <c r="CE24" s="82">
        <f t="shared" si="158"/>
        <v>0</v>
      </c>
      <c r="CF24" s="82">
        <f t="shared" si="158"/>
        <v>0</v>
      </c>
      <c r="CG24" s="82">
        <f t="shared" si="158"/>
        <v>0</v>
      </c>
      <c r="CH24" s="82">
        <f t="shared" si="158"/>
        <v>0</v>
      </c>
      <c r="CI24" s="82">
        <f t="shared" si="158"/>
        <v>0</v>
      </c>
      <c r="CJ24" s="82">
        <f t="shared" si="158"/>
        <v>0</v>
      </c>
      <c r="CK24" s="82">
        <f t="shared" si="158"/>
        <v>0</v>
      </c>
      <c r="CL24" s="82">
        <f t="shared" si="158"/>
        <v>40685982.699999996</v>
      </c>
      <c r="CM24" s="82">
        <f t="shared" si="158"/>
        <v>43956</v>
      </c>
      <c r="CN24" s="82">
        <f t="shared" si="158"/>
        <v>0</v>
      </c>
      <c r="CO24" s="82">
        <f t="shared" si="158"/>
        <v>0</v>
      </c>
      <c r="CP24" s="82">
        <f t="shared" si="158"/>
        <v>0</v>
      </c>
      <c r="CQ24" s="82">
        <f t="shared" si="158"/>
        <v>0</v>
      </c>
      <c r="CR24" s="82">
        <f t="shared" si="158"/>
        <v>0</v>
      </c>
      <c r="CS24" s="82">
        <f t="shared" si="158"/>
        <v>0</v>
      </c>
      <c r="CT24" s="82">
        <f t="shared" si="158"/>
        <v>0</v>
      </c>
      <c r="CU24" s="82">
        <f t="shared" si="158"/>
        <v>0</v>
      </c>
      <c r="CV24" s="82">
        <f t="shared" si="158"/>
        <v>0</v>
      </c>
      <c r="CW24" s="82">
        <f t="shared" si="158"/>
        <v>0</v>
      </c>
      <c r="CX24" s="82">
        <f t="shared" si="158"/>
        <v>0</v>
      </c>
      <c r="CY24" s="82">
        <f t="shared" si="158"/>
        <v>0</v>
      </c>
      <c r="CZ24" s="82">
        <f t="shared" si="158"/>
        <v>0</v>
      </c>
      <c r="DA24" s="82">
        <f t="shared" si="158"/>
        <v>0</v>
      </c>
      <c r="DB24" s="82">
        <f t="shared" si="158"/>
        <v>0</v>
      </c>
      <c r="DC24" s="82">
        <f t="shared" si="158"/>
        <v>0</v>
      </c>
      <c r="DD24" s="82">
        <f t="shared" si="158"/>
        <v>0</v>
      </c>
      <c r="DE24" s="82">
        <f t="shared" si="158"/>
        <v>104900.8</v>
      </c>
      <c r="DF24" s="82">
        <f t="shared" si="158"/>
        <v>0</v>
      </c>
      <c r="DG24" s="82">
        <f t="shared" si="158"/>
        <v>0</v>
      </c>
      <c r="DH24" s="82">
        <f t="shared" si="158"/>
        <v>0</v>
      </c>
      <c r="DI24" s="82">
        <f t="shared" si="158"/>
        <v>0</v>
      </c>
      <c r="DJ24" s="82">
        <f t="shared" si="158"/>
        <v>0</v>
      </c>
      <c r="DK24" s="82">
        <f t="shared" si="158"/>
        <v>0</v>
      </c>
      <c r="DL24" s="82">
        <f t="shared" si="158"/>
        <v>0</v>
      </c>
      <c r="DM24" s="82">
        <f t="shared" si="158"/>
        <v>0</v>
      </c>
      <c r="DN24" s="82">
        <f t="shared" si="158"/>
        <v>0</v>
      </c>
      <c r="DO24" s="82">
        <f t="shared" si="158"/>
        <v>0</v>
      </c>
      <c r="DP24" s="82">
        <f t="shared" si="158"/>
        <v>0</v>
      </c>
      <c r="DQ24" s="82">
        <f t="shared" si="158"/>
        <v>0</v>
      </c>
      <c r="DR24" s="82">
        <f t="shared" si="158"/>
        <v>0</v>
      </c>
      <c r="DS24" s="82">
        <f t="shared" si="158"/>
        <v>23652000</v>
      </c>
      <c r="DT24" s="82">
        <f t="shared" si="158"/>
        <v>0</v>
      </c>
      <c r="DU24" s="82">
        <f t="shared" si="158"/>
        <v>0</v>
      </c>
      <c r="DV24" s="82">
        <f t="shared" si="158"/>
        <v>0</v>
      </c>
      <c r="DW24" s="82">
        <f t="shared" si="158"/>
        <v>0</v>
      </c>
      <c r="DX24" s="82">
        <f t="shared" si="158"/>
        <v>14935481</v>
      </c>
      <c r="DY24" s="82">
        <f t="shared" si="158"/>
        <v>1362000</v>
      </c>
      <c r="DZ24" s="82">
        <f t="shared" si="158"/>
        <v>0</v>
      </c>
      <c r="EA24" s="82">
        <f t="shared" si="158"/>
        <v>0</v>
      </c>
      <c r="EB24" s="82">
        <f t="shared" si="158"/>
        <v>52480.9</v>
      </c>
      <c r="EC24" s="82">
        <f t="shared" ref="EC24:GN24" si="159">EC25+EC26+EC27+EC28+EC29</f>
        <v>0</v>
      </c>
      <c r="ED24" s="82">
        <f t="shared" si="159"/>
        <v>535164</v>
      </c>
      <c r="EE24" s="82">
        <f t="shared" si="159"/>
        <v>41248264.300000004</v>
      </c>
      <c r="EF24" s="82">
        <f t="shared" si="159"/>
        <v>43956</v>
      </c>
      <c r="EG24" s="82">
        <f t="shared" si="159"/>
        <v>0</v>
      </c>
      <c r="EH24" s="82">
        <f t="shared" si="159"/>
        <v>0</v>
      </c>
      <c r="EI24" s="82">
        <f t="shared" si="159"/>
        <v>0</v>
      </c>
      <c r="EJ24" s="82">
        <f t="shared" si="159"/>
        <v>0</v>
      </c>
      <c r="EK24" s="82">
        <f t="shared" si="159"/>
        <v>0</v>
      </c>
      <c r="EL24" s="82">
        <f t="shared" si="159"/>
        <v>0</v>
      </c>
      <c r="EM24" s="82">
        <f t="shared" si="159"/>
        <v>0</v>
      </c>
      <c r="EN24" s="82">
        <f t="shared" si="159"/>
        <v>0</v>
      </c>
      <c r="EO24" s="82">
        <f t="shared" si="159"/>
        <v>0</v>
      </c>
      <c r="EP24" s="82">
        <f t="shared" si="159"/>
        <v>0</v>
      </c>
      <c r="EQ24" s="82">
        <f t="shared" si="159"/>
        <v>0</v>
      </c>
      <c r="ER24" s="82">
        <f t="shared" si="159"/>
        <v>0</v>
      </c>
      <c r="ES24" s="82">
        <f t="shared" si="159"/>
        <v>0</v>
      </c>
      <c r="ET24" s="82">
        <f t="shared" si="159"/>
        <v>0</v>
      </c>
      <c r="EU24" s="82">
        <f t="shared" si="159"/>
        <v>0</v>
      </c>
      <c r="EV24" s="82">
        <f t="shared" si="159"/>
        <v>0</v>
      </c>
      <c r="EW24" s="82">
        <f t="shared" si="159"/>
        <v>0</v>
      </c>
      <c r="EX24" s="82">
        <f t="shared" si="159"/>
        <v>209801.60000000001</v>
      </c>
      <c r="EY24" s="82">
        <f t="shared" si="159"/>
        <v>0</v>
      </c>
      <c r="EZ24" s="82">
        <f t="shared" si="159"/>
        <v>0</v>
      </c>
      <c r="FA24" s="82">
        <f t="shared" si="159"/>
        <v>0</v>
      </c>
      <c r="FB24" s="82">
        <f t="shared" si="159"/>
        <v>0</v>
      </c>
      <c r="FC24" s="82">
        <f t="shared" si="159"/>
        <v>0</v>
      </c>
      <c r="FD24" s="82">
        <f t="shared" si="159"/>
        <v>0</v>
      </c>
      <c r="FE24" s="82">
        <f t="shared" si="159"/>
        <v>0</v>
      </c>
      <c r="FF24" s="82">
        <f t="shared" si="159"/>
        <v>0</v>
      </c>
      <c r="FG24" s="82">
        <f t="shared" si="159"/>
        <v>0</v>
      </c>
      <c r="FH24" s="82">
        <f t="shared" si="159"/>
        <v>0</v>
      </c>
      <c r="FI24" s="82">
        <f t="shared" si="159"/>
        <v>0</v>
      </c>
      <c r="FJ24" s="82">
        <f t="shared" si="159"/>
        <v>0</v>
      </c>
      <c r="FK24" s="82">
        <f t="shared" si="159"/>
        <v>0</v>
      </c>
      <c r="FL24" s="82">
        <f t="shared" si="159"/>
        <v>25272000</v>
      </c>
      <c r="FM24" s="82">
        <f t="shared" si="159"/>
        <v>0</v>
      </c>
      <c r="FN24" s="82">
        <f t="shared" si="159"/>
        <v>0</v>
      </c>
      <c r="FO24" s="82">
        <f t="shared" si="159"/>
        <v>0</v>
      </c>
      <c r="FP24" s="82">
        <f t="shared" si="159"/>
        <v>0</v>
      </c>
      <c r="FQ24" s="82">
        <f t="shared" si="159"/>
        <v>15721347</v>
      </c>
      <c r="FR24" s="82">
        <f t="shared" si="159"/>
        <v>0</v>
      </c>
      <c r="FS24" s="82">
        <f t="shared" si="159"/>
        <v>0</v>
      </c>
      <c r="FT24" s="82">
        <f t="shared" si="159"/>
        <v>0</v>
      </c>
      <c r="FU24" s="82">
        <f t="shared" si="159"/>
        <v>1159.7</v>
      </c>
      <c r="FV24" s="82">
        <f t="shared" si="159"/>
        <v>0</v>
      </c>
      <c r="FW24" s="82">
        <f t="shared" si="159"/>
        <v>0</v>
      </c>
      <c r="FX24" s="82">
        <f t="shared" si="159"/>
        <v>31807709.899999999</v>
      </c>
      <c r="FY24" s="82">
        <f t="shared" si="159"/>
        <v>43956</v>
      </c>
      <c r="FZ24" s="82">
        <f t="shared" si="159"/>
        <v>0</v>
      </c>
      <c r="GA24" s="82">
        <f t="shared" si="159"/>
        <v>0</v>
      </c>
      <c r="GB24" s="82">
        <f t="shared" si="159"/>
        <v>0</v>
      </c>
      <c r="GC24" s="82">
        <f t="shared" si="159"/>
        <v>0</v>
      </c>
      <c r="GD24" s="82">
        <f t="shared" si="159"/>
        <v>0</v>
      </c>
      <c r="GE24" s="82">
        <f t="shared" si="159"/>
        <v>0</v>
      </c>
      <c r="GF24" s="82">
        <f t="shared" si="159"/>
        <v>0</v>
      </c>
      <c r="GG24" s="82">
        <f t="shared" si="159"/>
        <v>0</v>
      </c>
      <c r="GH24" s="82">
        <f t="shared" si="159"/>
        <v>0</v>
      </c>
      <c r="GI24" s="82">
        <f t="shared" si="159"/>
        <v>0</v>
      </c>
      <c r="GJ24" s="82">
        <f t="shared" si="159"/>
        <v>0</v>
      </c>
      <c r="GK24" s="82">
        <f t="shared" si="159"/>
        <v>0</v>
      </c>
      <c r="GL24" s="82">
        <f t="shared" si="159"/>
        <v>0</v>
      </c>
      <c r="GM24" s="82">
        <f t="shared" si="159"/>
        <v>0</v>
      </c>
      <c r="GN24" s="82">
        <f t="shared" si="159"/>
        <v>0</v>
      </c>
      <c r="GO24" s="82">
        <f t="shared" ref="GO24:HP24" si="160">GO25+GO26+GO27+GO28+GO29</f>
        <v>0</v>
      </c>
      <c r="GP24" s="82">
        <f t="shared" si="160"/>
        <v>0</v>
      </c>
      <c r="GQ24" s="82">
        <f t="shared" si="160"/>
        <v>314702.40000000002</v>
      </c>
      <c r="GR24" s="82">
        <f t="shared" si="160"/>
        <v>0</v>
      </c>
      <c r="GS24" s="82">
        <f t="shared" si="160"/>
        <v>0</v>
      </c>
      <c r="GT24" s="82">
        <f t="shared" si="160"/>
        <v>0</v>
      </c>
      <c r="GU24" s="82">
        <f t="shared" si="160"/>
        <v>0</v>
      </c>
      <c r="GV24" s="82">
        <f t="shared" si="160"/>
        <v>0</v>
      </c>
      <c r="GW24" s="82">
        <f t="shared" si="160"/>
        <v>0</v>
      </c>
      <c r="GX24" s="82">
        <f t="shared" si="160"/>
        <v>0</v>
      </c>
      <c r="GY24" s="82">
        <f t="shared" si="160"/>
        <v>0</v>
      </c>
      <c r="GZ24" s="82">
        <f t="shared" si="160"/>
        <v>0</v>
      </c>
      <c r="HA24" s="82">
        <f t="shared" si="160"/>
        <v>0</v>
      </c>
      <c r="HB24" s="82">
        <f t="shared" si="160"/>
        <v>0</v>
      </c>
      <c r="HC24" s="82">
        <f t="shared" si="160"/>
        <v>0</v>
      </c>
      <c r="HD24" s="82">
        <f t="shared" si="160"/>
        <v>0</v>
      </c>
      <c r="HE24" s="82">
        <f t="shared" si="160"/>
        <v>26892000</v>
      </c>
      <c r="HF24" s="82">
        <f t="shared" si="160"/>
        <v>0</v>
      </c>
      <c r="HG24" s="82">
        <f t="shared" si="160"/>
        <v>0</v>
      </c>
      <c r="HH24" s="82">
        <f t="shared" si="160"/>
        <v>0</v>
      </c>
      <c r="HI24" s="82">
        <f t="shared" si="160"/>
        <v>0</v>
      </c>
      <c r="HJ24" s="82">
        <f t="shared" si="160"/>
        <v>4555842</v>
      </c>
      <c r="HK24" s="82">
        <f t="shared" si="160"/>
        <v>0</v>
      </c>
      <c r="HL24" s="82">
        <f t="shared" si="160"/>
        <v>0</v>
      </c>
      <c r="HM24" s="82">
        <f t="shared" si="160"/>
        <v>0</v>
      </c>
      <c r="HN24" s="82">
        <f t="shared" si="160"/>
        <v>1209.5</v>
      </c>
      <c r="HO24" s="82">
        <f t="shared" si="160"/>
        <v>0</v>
      </c>
      <c r="HP24" s="82">
        <f t="shared" si="160"/>
        <v>0</v>
      </c>
    </row>
    <row r="25" spans="1:224" ht="59.25" customHeight="1">
      <c r="A25" s="155"/>
      <c r="B25" s="94" t="s">
        <v>110</v>
      </c>
      <c r="C25" s="62" t="s">
        <v>118</v>
      </c>
      <c r="D25" s="82">
        <f t="shared" si="152"/>
        <v>0</v>
      </c>
      <c r="E25" s="3"/>
      <c r="F25" s="3"/>
      <c r="G25" s="3"/>
      <c r="H25" s="3"/>
      <c r="I25" s="3"/>
      <c r="J25" s="3"/>
      <c r="K25" s="3"/>
      <c r="L25" s="3"/>
      <c r="M25" s="5"/>
      <c r="N25" s="3"/>
      <c r="O25" s="3"/>
      <c r="P25" s="3"/>
      <c r="Q25" s="3"/>
      <c r="R25" s="5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5"/>
      <c r="AJ25" s="3"/>
      <c r="AK25" s="3"/>
      <c r="AL25" s="5"/>
      <c r="AM25" s="3"/>
      <c r="AN25" s="3"/>
      <c r="AO25" s="3"/>
      <c r="AP25" s="3"/>
      <c r="AQ25" s="3"/>
      <c r="AR25" s="3"/>
      <c r="AS25" s="3"/>
      <c r="AT25" s="3"/>
      <c r="AU25" s="30">
        <f t="shared" ref="AU25:AU29" si="161">SUM(AV25:CK25)</f>
        <v>0</v>
      </c>
      <c r="AV25" s="3"/>
      <c r="AW25" s="3"/>
      <c r="AX25" s="3"/>
      <c r="AY25" s="3"/>
      <c r="AZ25" s="3"/>
      <c r="BA25" s="3"/>
      <c r="BB25" s="3"/>
      <c r="BC25" s="3"/>
      <c r="BD25" s="5"/>
      <c r="BE25" s="3"/>
      <c r="BF25" s="3"/>
      <c r="BG25" s="3"/>
      <c r="BH25" s="3"/>
      <c r="BI25" s="5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5"/>
      <c r="CA25" s="3"/>
      <c r="CB25" s="3"/>
      <c r="CC25" s="5"/>
      <c r="CD25" s="3"/>
      <c r="CE25" s="3"/>
      <c r="CF25" s="3"/>
      <c r="CG25" s="3"/>
      <c r="CH25" s="3"/>
      <c r="CI25" s="3"/>
      <c r="CJ25" s="3"/>
      <c r="CK25" s="3"/>
      <c r="CL25" s="30">
        <f t="shared" ref="CL25:CL29" si="162">SUM(CM25:ED25)</f>
        <v>104900.8</v>
      </c>
      <c r="CM25" s="3"/>
      <c r="CN25" s="3"/>
      <c r="CO25" s="3"/>
      <c r="CP25" s="3"/>
      <c r="CQ25" s="3"/>
      <c r="CR25" s="3"/>
      <c r="CS25" s="3"/>
      <c r="CT25" s="3"/>
      <c r="CU25" s="5"/>
      <c r="CV25" s="3"/>
      <c r="CW25" s="3"/>
      <c r="CX25" s="3"/>
      <c r="CY25" s="3"/>
      <c r="CZ25" s="5"/>
      <c r="DA25" s="3"/>
      <c r="DB25" s="3"/>
      <c r="DC25" s="3"/>
      <c r="DD25" s="3"/>
      <c r="DE25" s="3">
        <v>104900.8</v>
      </c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5"/>
      <c r="DS25" s="3"/>
      <c r="DT25" s="3"/>
      <c r="DU25" s="5"/>
      <c r="DV25" s="3"/>
      <c r="DW25" s="3"/>
      <c r="DX25" s="29"/>
      <c r="DY25" s="29"/>
      <c r="DZ25" s="29"/>
      <c r="EA25" s="29"/>
      <c r="EB25" s="29"/>
      <c r="EC25" s="29"/>
      <c r="ED25" s="29"/>
      <c r="EE25" s="30">
        <f t="shared" ref="EE25:EE29" si="163">SUM(EF25:FW25)</f>
        <v>209801.60000000001</v>
      </c>
      <c r="EF25" s="3"/>
      <c r="EG25" s="3"/>
      <c r="EH25" s="3"/>
      <c r="EI25" s="3"/>
      <c r="EJ25" s="3"/>
      <c r="EK25" s="3"/>
      <c r="EL25" s="3"/>
      <c r="EM25" s="3"/>
      <c r="EN25" s="5"/>
      <c r="EO25" s="3"/>
      <c r="EP25" s="3"/>
      <c r="EQ25" s="3"/>
      <c r="ER25" s="3"/>
      <c r="ES25" s="5"/>
      <c r="ET25" s="3"/>
      <c r="EU25" s="3"/>
      <c r="EV25" s="3"/>
      <c r="EW25" s="3"/>
      <c r="EX25" s="3">
        <v>209801.60000000001</v>
      </c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5"/>
      <c r="FL25" s="3"/>
      <c r="FM25" s="3"/>
      <c r="FN25" s="5"/>
      <c r="FO25" s="3"/>
      <c r="FP25" s="3"/>
      <c r="FQ25" s="29"/>
      <c r="FR25" s="29"/>
      <c r="FS25" s="29"/>
      <c r="FT25" s="29"/>
      <c r="FU25" s="29"/>
      <c r="FV25" s="29"/>
      <c r="FW25" s="29"/>
      <c r="FX25" s="30">
        <f t="shared" ref="FX25:FX29" si="164">SUM(FY25:HP25)</f>
        <v>314702.40000000002</v>
      </c>
      <c r="FY25" s="3"/>
      <c r="FZ25" s="3"/>
      <c r="GA25" s="3"/>
      <c r="GB25" s="3"/>
      <c r="GC25" s="3"/>
      <c r="GD25" s="3"/>
      <c r="GE25" s="3"/>
      <c r="GF25" s="3"/>
      <c r="GG25" s="5"/>
      <c r="GH25" s="3"/>
      <c r="GI25" s="3"/>
      <c r="GJ25" s="3"/>
      <c r="GK25" s="3"/>
      <c r="GL25" s="5"/>
      <c r="GM25" s="3"/>
      <c r="GN25" s="3"/>
      <c r="GO25" s="3"/>
      <c r="GP25" s="3"/>
      <c r="GQ25" s="3">
        <v>314702.40000000002</v>
      </c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5"/>
      <c r="HE25" s="3"/>
      <c r="HF25" s="3"/>
      <c r="HG25" s="5"/>
      <c r="HH25" s="3"/>
      <c r="HI25" s="3"/>
      <c r="HJ25" s="29"/>
      <c r="HK25" s="29"/>
      <c r="HL25" s="29"/>
      <c r="HM25" s="29"/>
      <c r="HN25" s="29"/>
      <c r="HO25" s="29"/>
      <c r="HP25" s="29"/>
    </row>
    <row r="26" spans="1:224" ht="59.25" customHeight="1">
      <c r="A26" s="155"/>
      <c r="B26" s="94" t="s">
        <v>110</v>
      </c>
      <c r="C26" s="132" t="s">
        <v>146</v>
      </c>
      <c r="D26" s="82">
        <f t="shared" si="152"/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30">
        <f t="shared" si="161"/>
        <v>0</v>
      </c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30">
        <f t="shared" si="162"/>
        <v>43956</v>
      </c>
      <c r="CM26" s="5">
        <v>43956</v>
      </c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29"/>
      <c r="DY26" s="29"/>
      <c r="DZ26" s="29"/>
      <c r="EA26" s="29"/>
      <c r="EB26" s="29"/>
      <c r="EC26" s="29"/>
      <c r="ED26" s="29"/>
      <c r="EE26" s="30">
        <f t="shared" si="163"/>
        <v>43956</v>
      </c>
      <c r="EF26" s="5">
        <v>43956</v>
      </c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29"/>
      <c r="FR26" s="29"/>
      <c r="FS26" s="29"/>
      <c r="FT26" s="29"/>
      <c r="FU26" s="29"/>
      <c r="FV26" s="29"/>
      <c r="FW26" s="29"/>
      <c r="FX26" s="30">
        <f t="shared" si="164"/>
        <v>43956</v>
      </c>
      <c r="FY26" s="5">
        <v>43956</v>
      </c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29"/>
      <c r="HK26" s="29"/>
      <c r="HL26" s="29"/>
      <c r="HM26" s="29"/>
      <c r="HN26" s="29"/>
      <c r="HO26" s="29"/>
      <c r="HP26" s="29"/>
    </row>
    <row r="27" spans="1:224" ht="40.5" customHeight="1">
      <c r="A27" s="155"/>
      <c r="B27" s="94" t="s">
        <v>139</v>
      </c>
      <c r="C27" s="132" t="s">
        <v>140</v>
      </c>
      <c r="D27" s="82">
        <f t="shared" si="152"/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30">
        <f t="shared" si="161"/>
        <v>0</v>
      </c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30">
        <f t="shared" si="162"/>
        <v>23652000</v>
      </c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>
        <v>23652000</v>
      </c>
      <c r="DT27" s="5"/>
      <c r="DU27" s="5"/>
      <c r="DV27" s="5"/>
      <c r="DW27" s="5"/>
      <c r="DX27" s="29"/>
      <c r="DY27" s="29"/>
      <c r="DZ27" s="29"/>
      <c r="EA27" s="29"/>
      <c r="EB27" s="29"/>
      <c r="EC27" s="29"/>
      <c r="ED27" s="29"/>
      <c r="EE27" s="30">
        <f t="shared" si="163"/>
        <v>25272000</v>
      </c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>
        <v>25272000</v>
      </c>
      <c r="FM27" s="5"/>
      <c r="FN27" s="5"/>
      <c r="FO27" s="5"/>
      <c r="FP27" s="5"/>
      <c r="FQ27" s="29"/>
      <c r="FR27" s="29"/>
      <c r="FS27" s="29"/>
      <c r="FT27" s="29"/>
      <c r="FU27" s="29"/>
      <c r="FV27" s="29"/>
      <c r="FW27" s="29"/>
      <c r="FX27" s="30">
        <f t="shared" si="164"/>
        <v>26892000</v>
      </c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>
        <v>26892000</v>
      </c>
      <c r="HF27" s="5"/>
      <c r="HG27" s="5"/>
      <c r="HH27" s="5"/>
      <c r="HI27" s="5"/>
      <c r="HJ27" s="29"/>
      <c r="HK27" s="29"/>
      <c r="HL27" s="29"/>
      <c r="HM27" s="29"/>
      <c r="HN27" s="29"/>
      <c r="HO27" s="29"/>
      <c r="HP27" s="29"/>
    </row>
    <row r="28" spans="1:224" ht="56.25" customHeight="1">
      <c r="A28" s="155"/>
      <c r="B28" s="94" t="s">
        <v>114</v>
      </c>
      <c r="C28" s="95" t="s">
        <v>119</v>
      </c>
      <c r="D28" s="82">
        <f t="shared" si="152"/>
        <v>0</v>
      </c>
      <c r="E28" s="3"/>
      <c r="F28" s="3"/>
      <c r="G28" s="3"/>
      <c r="H28" s="3"/>
      <c r="I28" s="3"/>
      <c r="J28" s="3"/>
      <c r="K28" s="3"/>
      <c r="L28" s="3"/>
      <c r="M28" s="5"/>
      <c r="N28" s="3"/>
      <c r="O28" s="3"/>
      <c r="P28" s="3"/>
      <c r="Q28" s="3"/>
      <c r="R28" s="5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5"/>
      <c r="AJ28" s="3"/>
      <c r="AK28" s="3"/>
      <c r="AL28" s="5"/>
      <c r="AM28" s="3"/>
      <c r="AN28" s="3"/>
      <c r="AO28" s="3"/>
      <c r="AP28" s="3"/>
      <c r="AQ28" s="3"/>
      <c r="AR28" s="3"/>
      <c r="AS28" s="3"/>
      <c r="AT28" s="3"/>
      <c r="AU28" s="30">
        <f t="shared" si="161"/>
        <v>0</v>
      </c>
      <c r="AV28" s="3"/>
      <c r="AW28" s="3"/>
      <c r="AX28" s="3"/>
      <c r="AY28" s="3"/>
      <c r="AZ28" s="3"/>
      <c r="BA28" s="3"/>
      <c r="BB28" s="3"/>
      <c r="BC28" s="3"/>
      <c r="BD28" s="5"/>
      <c r="BE28" s="3"/>
      <c r="BF28" s="3"/>
      <c r="BG28" s="3"/>
      <c r="BH28" s="3"/>
      <c r="BI28" s="5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5"/>
      <c r="CA28" s="3"/>
      <c r="CB28" s="3"/>
      <c r="CC28" s="5"/>
      <c r="CD28" s="3"/>
      <c r="CE28" s="3"/>
      <c r="CF28" s="3"/>
      <c r="CG28" s="3"/>
      <c r="CH28" s="3"/>
      <c r="CI28" s="3"/>
      <c r="CJ28" s="3"/>
      <c r="CK28" s="3"/>
      <c r="CL28" s="30">
        <f t="shared" si="162"/>
        <v>16832645</v>
      </c>
      <c r="CM28" s="3"/>
      <c r="CN28" s="3"/>
      <c r="CO28" s="3"/>
      <c r="CP28" s="3"/>
      <c r="CQ28" s="3"/>
      <c r="CR28" s="3"/>
      <c r="CS28" s="3"/>
      <c r="CT28" s="3"/>
      <c r="CU28" s="5"/>
      <c r="CV28" s="3"/>
      <c r="CW28" s="3"/>
      <c r="CX28" s="3"/>
      <c r="CY28" s="3"/>
      <c r="CZ28" s="5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5"/>
      <c r="DS28" s="3"/>
      <c r="DT28" s="3"/>
      <c r="DU28" s="5"/>
      <c r="DV28" s="3"/>
      <c r="DW28" s="3"/>
      <c r="DX28" s="3">
        <v>14935481</v>
      </c>
      <c r="DY28" s="3">
        <v>1362000</v>
      </c>
      <c r="DZ28" s="3"/>
      <c r="EA28" s="3"/>
      <c r="EB28" s="3"/>
      <c r="EC28" s="5"/>
      <c r="ED28" s="3">
        <v>535164</v>
      </c>
      <c r="EE28" s="30">
        <f t="shared" si="163"/>
        <v>15721347</v>
      </c>
      <c r="EF28" s="3"/>
      <c r="EG28" s="3"/>
      <c r="EH28" s="3"/>
      <c r="EI28" s="3"/>
      <c r="EJ28" s="3"/>
      <c r="EK28" s="3"/>
      <c r="EL28" s="3"/>
      <c r="EM28" s="3"/>
      <c r="EN28" s="5"/>
      <c r="EO28" s="3"/>
      <c r="EP28" s="3"/>
      <c r="EQ28" s="3"/>
      <c r="ER28" s="3"/>
      <c r="ES28" s="5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5"/>
      <c r="FL28" s="3"/>
      <c r="FM28" s="3"/>
      <c r="FN28" s="5"/>
      <c r="FO28" s="3"/>
      <c r="FP28" s="3"/>
      <c r="FQ28" s="3">
        <v>15721347</v>
      </c>
      <c r="FR28" s="3"/>
      <c r="FS28" s="3"/>
      <c r="FT28" s="3"/>
      <c r="FU28" s="3"/>
      <c r="FV28" s="5"/>
      <c r="FW28" s="3"/>
      <c r="FX28" s="30">
        <f t="shared" si="164"/>
        <v>4555842</v>
      </c>
      <c r="FY28" s="3"/>
      <c r="FZ28" s="3"/>
      <c r="GA28" s="3"/>
      <c r="GB28" s="3"/>
      <c r="GC28" s="3"/>
      <c r="GD28" s="3"/>
      <c r="GE28" s="3"/>
      <c r="GF28" s="3"/>
      <c r="GG28" s="5"/>
      <c r="GH28" s="3"/>
      <c r="GI28" s="3"/>
      <c r="GJ28" s="3"/>
      <c r="GK28" s="3"/>
      <c r="GL28" s="5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5"/>
      <c r="HE28" s="3"/>
      <c r="HF28" s="3"/>
      <c r="HG28" s="5"/>
      <c r="HH28" s="3"/>
      <c r="HI28" s="3"/>
      <c r="HJ28" s="3">
        <v>4555842</v>
      </c>
      <c r="HK28" s="3"/>
      <c r="HL28" s="3"/>
      <c r="HM28" s="3"/>
      <c r="HN28" s="3"/>
      <c r="HO28" s="5"/>
      <c r="HP28" s="3"/>
    </row>
    <row r="29" spans="1:224" ht="67.5" customHeight="1">
      <c r="A29" s="155"/>
      <c r="B29" s="94" t="s">
        <v>114</v>
      </c>
      <c r="C29" s="95" t="s">
        <v>141</v>
      </c>
      <c r="D29" s="82">
        <f t="shared" si="152"/>
        <v>0</v>
      </c>
      <c r="E29" s="3"/>
      <c r="F29" s="3"/>
      <c r="G29" s="3"/>
      <c r="H29" s="3"/>
      <c r="I29" s="3"/>
      <c r="J29" s="3"/>
      <c r="K29" s="3"/>
      <c r="L29" s="3"/>
      <c r="M29" s="5"/>
      <c r="N29" s="3"/>
      <c r="O29" s="3"/>
      <c r="P29" s="3"/>
      <c r="Q29" s="3"/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5"/>
      <c r="AJ29" s="3"/>
      <c r="AK29" s="3"/>
      <c r="AL29" s="5"/>
      <c r="AM29" s="3"/>
      <c r="AN29" s="3"/>
      <c r="AO29" s="3"/>
      <c r="AP29" s="3"/>
      <c r="AQ29" s="3"/>
      <c r="AR29" s="3"/>
      <c r="AS29" s="3"/>
      <c r="AT29" s="3"/>
      <c r="AU29" s="30">
        <f t="shared" si="161"/>
        <v>0</v>
      </c>
      <c r="AV29" s="3"/>
      <c r="AW29" s="3"/>
      <c r="AX29" s="3"/>
      <c r="AY29" s="3"/>
      <c r="AZ29" s="3"/>
      <c r="BA29" s="3"/>
      <c r="BB29" s="3"/>
      <c r="BC29" s="3"/>
      <c r="BD29" s="5"/>
      <c r="BE29" s="3"/>
      <c r="BF29" s="3"/>
      <c r="BG29" s="3"/>
      <c r="BH29" s="3"/>
      <c r="BI29" s="5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5"/>
      <c r="CA29" s="3"/>
      <c r="CB29" s="3"/>
      <c r="CC29" s="5"/>
      <c r="CD29" s="3"/>
      <c r="CE29" s="3"/>
      <c r="CF29" s="3"/>
      <c r="CG29" s="3"/>
      <c r="CH29" s="3"/>
      <c r="CI29" s="3"/>
      <c r="CJ29" s="3"/>
      <c r="CK29" s="3"/>
      <c r="CL29" s="30">
        <f t="shared" si="162"/>
        <v>52480.9</v>
      </c>
      <c r="CM29" s="3"/>
      <c r="CN29" s="3"/>
      <c r="CO29" s="3"/>
      <c r="CP29" s="3"/>
      <c r="CQ29" s="3"/>
      <c r="CR29" s="3"/>
      <c r="CS29" s="3"/>
      <c r="CT29" s="3"/>
      <c r="CU29" s="5"/>
      <c r="CV29" s="3"/>
      <c r="CW29" s="3"/>
      <c r="CX29" s="3"/>
      <c r="CY29" s="3"/>
      <c r="CZ29" s="5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5"/>
      <c r="DS29" s="3"/>
      <c r="DT29" s="3"/>
      <c r="DU29" s="5"/>
      <c r="DV29" s="3"/>
      <c r="DW29" s="3"/>
      <c r="DX29" s="3"/>
      <c r="DY29" s="3"/>
      <c r="DZ29" s="3"/>
      <c r="EA29" s="3"/>
      <c r="EB29" s="3">
        <v>52480.9</v>
      </c>
      <c r="EC29" s="5"/>
      <c r="ED29" s="3"/>
      <c r="EE29" s="30">
        <f t="shared" si="163"/>
        <v>1159.7</v>
      </c>
      <c r="EF29" s="3"/>
      <c r="EG29" s="3"/>
      <c r="EH29" s="3"/>
      <c r="EI29" s="3"/>
      <c r="EJ29" s="3"/>
      <c r="EK29" s="3"/>
      <c r="EL29" s="3"/>
      <c r="EM29" s="3"/>
      <c r="EN29" s="5"/>
      <c r="EO29" s="3"/>
      <c r="EP29" s="3"/>
      <c r="EQ29" s="3"/>
      <c r="ER29" s="3"/>
      <c r="ES29" s="5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5"/>
      <c r="FL29" s="3"/>
      <c r="FM29" s="3"/>
      <c r="FN29" s="5"/>
      <c r="FO29" s="3"/>
      <c r="FP29" s="3"/>
      <c r="FQ29" s="3"/>
      <c r="FR29" s="3"/>
      <c r="FS29" s="3"/>
      <c r="FT29" s="3"/>
      <c r="FU29" s="3">
        <v>1159.7</v>
      </c>
      <c r="FV29" s="5"/>
      <c r="FW29" s="3"/>
      <c r="FX29" s="30">
        <f t="shared" si="164"/>
        <v>1209.5</v>
      </c>
      <c r="FY29" s="3"/>
      <c r="FZ29" s="3"/>
      <c r="GA29" s="3"/>
      <c r="GB29" s="3"/>
      <c r="GC29" s="3"/>
      <c r="GD29" s="3"/>
      <c r="GE29" s="3"/>
      <c r="GF29" s="3"/>
      <c r="GG29" s="5"/>
      <c r="GH29" s="3"/>
      <c r="GI29" s="3"/>
      <c r="GJ29" s="3"/>
      <c r="GK29" s="3"/>
      <c r="GL29" s="5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5"/>
      <c r="HE29" s="3"/>
      <c r="HF29" s="3"/>
      <c r="HG29" s="5"/>
      <c r="HH29" s="3"/>
      <c r="HI29" s="3"/>
      <c r="HJ29" s="3"/>
      <c r="HK29" s="3"/>
      <c r="HL29" s="3"/>
      <c r="HM29" s="3"/>
      <c r="HN29" s="3">
        <v>1209.5</v>
      </c>
      <c r="HO29" s="5"/>
      <c r="HP29" s="3"/>
    </row>
    <row r="30" spans="1:224" s="8" customFormat="1" ht="48" customHeight="1">
      <c r="A30" s="151">
        <v>1147</v>
      </c>
      <c r="B30" s="31"/>
      <c r="C30" s="32" t="s">
        <v>105</v>
      </c>
      <c r="D30" s="82">
        <f>D31</f>
        <v>0</v>
      </c>
      <c r="E30" s="30">
        <f>E31</f>
        <v>0</v>
      </c>
      <c r="F30" s="30">
        <f t="shared" ref="F30:BQ30" si="165">F31</f>
        <v>0</v>
      </c>
      <c r="G30" s="30">
        <f t="shared" si="165"/>
        <v>0</v>
      </c>
      <c r="H30" s="30">
        <f t="shared" si="165"/>
        <v>0</v>
      </c>
      <c r="I30" s="30">
        <f t="shared" si="165"/>
        <v>0</v>
      </c>
      <c r="J30" s="30">
        <f t="shared" si="165"/>
        <v>0</v>
      </c>
      <c r="K30" s="30">
        <f t="shared" si="165"/>
        <v>0</v>
      </c>
      <c r="L30" s="30">
        <f t="shared" si="165"/>
        <v>0</v>
      </c>
      <c r="M30" s="30">
        <f t="shared" si="165"/>
        <v>0</v>
      </c>
      <c r="N30" s="30">
        <f t="shared" si="165"/>
        <v>0</v>
      </c>
      <c r="O30" s="30">
        <f t="shared" si="165"/>
        <v>0</v>
      </c>
      <c r="P30" s="30">
        <f t="shared" si="165"/>
        <v>0</v>
      </c>
      <c r="Q30" s="30">
        <f t="shared" si="165"/>
        <v>0</v>
      </c>
      <c r="R30" s="30">
        <f t="shared" si="165"/>
        <v>0</v>
      </c>
      <c r="S30" s="30">
        <f t="shared" si="165"/>
        <v>0</v>
      </c>
      <c r="T30" s="30">
        <f t="shared" si="165"/>
        <v>0</v>
      </c>
      <c r="U30" s="30">
        <f t="shared" si="165"/>
        <v>0</v>
      </c>
      <c r="V30" s="30">
        <f t="shared" si="165"/>
        <v>0</v>
      </c>
      <c r="W30" s="30">
        <f t="shared" si="165"/>
        <v>0</v>
      </c>
      <c r="X30" s="30">
        <f t="shared" si="165"/>
        <v>0</v>
      </c>
      <c r="Y30" s="30">
        <f t="shared" si="165"/>
        <v>0</v>
      </c>
      <c r="Z30" s="30">
        <f t="shared" si="165"/>
        <v>0</v>
      </c>
      <c r="AA30" s="30">
        <f t="shared" si="165"/>
        <v>0</v>
      </c>
      <c r="AB30" s="30">
        <f t="shared" si="165"/>
        <v>0</v>
      </c>
      <c r="AC30" s="30">
        <f t="shared" si="165"/>
        <v>0</v>
      </c>
      <c r="AD30" s="30">
        <f t="shared" si="165"/>
        <v>0</v>
      </c>
      <c r="AE30" s="30">
        <f t="shared" si="165"/>
        <v>0</v>
      </c>
      <c r="AF30" s="30">
        <f t="shared" si="165"/>
        <v>0</v>
      </c>
      <c r="AG30" s="30">
        <f t="shared" si="165"/>
        <v>0</v>
      </c>
      <c r="AH30" s="30">
        <f t="shared" si="165"/>
        <v>0</v>
      </c>
      <c r="AI30" s="30">
        <f t="shared" si="165"/>
        <v>0</v>
      </c>
      <c r="AJ30" s="30">
        <f t="shared" si="165"/>
        <v>0</v>
      </c>
      <c r="AK30" s="30">
        <f t="shared" si="165"/>
        <v>0</v>
      </c>
      <c r="AL30" s="30">
        <f t="shared" si="165"/>
        <v>0</v>
      </c>
      <c r="AM30" s="30">
        <f t="shared" si="165"/>
        <v>0</v>
      </c>
      <c r="AN30" s="30">
        <f t="shared" si="165"/>
        <v>0</v>
      </c>
      <c r="AO30" s="30">
        <f t="shared" si="165"/>
        <v>0</v>
      </c>
      <c r="AP30" s="30">
        <f t="shared" si="165"/>
        <v>0</v>
      </c>
      <c r="AQ30" s="30">
        <f t="shared" si="165"/>
        <v>0</v>
      </c>
      <c r="AR30" s="30">
        <f t="shared" si="165"/>
        <v>0</v>
      </c>
      <c r="AS30" s="30">
        <f t="shared" si="165"/>
        <v>0</v>
      </c>
      <c r="AT30" s="30">
        <f t="shared" si="165"/>
        <v>0</v>
      </c>
      <c r="AU30" s="30">
        <f t="shared" si="165"/>
        <v>0</v>
      </c>
      <c r="AV30" s="30">
        <f t="shared" si="165"/>
        <v>0</v>
      </c>
      <c r="AW30" s="30">
        <f t="shared" si="165"/>
        <v>0</v>
      </c>
      <c r="AX30" s="30">
        <f t="shared" si="165"/>
        <v>0</v>
      </c>
      <c r="AY30" s="30">
        <f t="shared" si="165"/>
        <v>0</v>
      </c>
      <c r="AZ30" s="30">
        <f t="shared" si="165"/>
        <v>0</v>
      </c>
      <c r="BA30" s="30">
        <f t="shared" si="165"/>
        <v>0</v>
      </c>
      <c r="BB30" s="30">
        <f t="shared" si="165"/>
        <v>0</v>
      </c>
      <c r="BC30" s="30">
        <f t="shared" si="165"/>
        <v>0</v>
      </c>
      <c r="BD30" s="30">
        <f t="shared" si="165"/>
        <v>0</v>
      </c>
      <c r="BE30" s="30">
        <f t="shared" si="165"/>
        <v>0</v>
      </c>
      <c r="BF30" s="30">
        <f t="shared" si="165"/>
        <v>0</v>
      </c>
      <c r="BG30" s="30">
        <f t="shared" si="165"/>
        <v>0</v>
      </c>
      <c r="BH30" s="30">
        <f t="shared" si="165"/>
        <v>0</v>
      </c>
      <c r="BI30" s="30">
        <f t="shared" si="165"/>
        <v>0</v>
      </c>
      <c r="BJ30" s="30">
        <f t="shared" si="165"/>
        <v>0</v>
      </c>
      <c r="BK30" s="30">
        <f t="shared" si="165"/>
        <v>0</v>
      </c>
      <c r="BL30" s="30">
        <f t="shared" si="165"/>
        <v>0</v>
      </c>
      <c r="BM30" s="30">
        <f t="shared" si="165"/>
        <v>0</v>
      </c>
      <c r="BN30" s="30">
        <f t="shared" si="165"/>
        <v>0</v>
      </c>
      <c r="BO30" s="30">
        <f t="shared" si="165"/>
        <v>0</v>
      </c>
      <c r="BP30" s="30">
        <f t="shared" si="165"/>
        <v>0</v>
      </c>
      <c r="BQ30" s="30">
        <f t="shared" si="165"/>
        <v>0</v>
      </c>
      <c r="BR30" s="30">
        <f t="shared" ref="BR30:EE30" si="166">BR31</f>
        <v>0</v>
      </c>
      <c r="BS30" s="30">
        <f t="shared" si="166"/>
        <v>0</v>
      </c>
      <c r="BT30" s="30">
        <f t="shared" si="166"/>
        <v>0</v>
      </c>
      <c r="BU30" s="30">
        <f t="shared" si="166"/>
        <v>0</v>
      </c>
      <c r="BV30" s="30">
        <f t="shared" si="166"/>
        <v>0</v>
      </c>
      <c r="BW30" s="30">
        <f t="shared" si="166"/>
        <v>0</v>
      </c>
      <c r="BX30" s="30">
        <f t="shared" si="166"/>
        <v>0</v>
      </c>
      <c r="BY30" s="30">
        <f t="shared" si="166"/>
        <v>0</v>
      </c>
      <c r="BZ30" s="30">
        <f t="shared" si="166"/>
        <v>0</v>
      </c>
      <c r="CA30" s="30">
        <f t="shared" si="166"/>
        <v>0</v>
      </c>
      <c r="CB30" s="30">
        <f t="shared" si="166"/>
        <v>0</v>
      </c>
      <c r="CC30" s="30">
        <f t="shared" si="166"/>
        <v>0</v>
      </c>
      <c r="CD30" s="30">
        <f t="shared" si="166"/>
        <v>0</v>
      </c>
      <c r="CE30" s="30">
        <f t="shared" si="166"/>
        <v>0</v>
      </c>
      <c r="CF30" s="30">
        <f t="shared" si="166"/>
        <v>0</v>
      </c>
      <c r="CG30" s="30">
        <f t="shared" si="166"/>
        <v>0</v>
      </c>
      <c r="CH30" s="30">
        <f t="shared" si="166"/>
        <v>0</v>
      </c>
      <c r="CI30" s="30">
        <f t="shared" si="166"/>
        <v>0</v>
      </c>
      <c r="CJ30" s="30">
        <f t="shared" si="166"/>
        <v>0</v>
      </c>
      <c r="CK30" s="30">
        <f t="shared" si="166"/>
        <v>0</v>
      </c>
      <c r="CL30" s="30">
        <f t="shared" si="166"/>
        <v>130000</v>
      </c>
      <c r="CM30" s="30">
        <f t="shared" si="166"/>
        <v>0</v>
      </c>
      <c r="CN30" s="30">
        <f t="shared" si="166"/>
        <v>0</v>
      </c>
      <c r="CO30" s="30">
        <f t="shared" si="166"/>
        <v>0</v>
      </c>
      <c r="CP30" s="30">
        <f t="shared" si="166"/>
        <v>0</v>
      </c>
      <c r="CQ30" s="30">
        <f t="shared" si="166"/>
        <v>0</v>
      </c>
      <c r="CR30" s="30">
        <f t="shared" si="166"/>
        <v>0</v>
      </c>
      <c r="CS30" s="30">
        <f t="shared" si="166"/>
        <v>0</v>
      </c>
      <c r="CT30" s="30">
        <f t="shared" si="166"/>
        <v>0</v>
      </c>
      <c r="CU30" s="30">
        <f t="shared" si="166"/>
        <v>0</v>
      </c>
      <c r="CV30" s="30">
        <f t="shared" si="166"/>
        <v>0</v>
      </c>
      <c r="CW30" s="30">
        <f t="shared" si="166"/>
        <v>0</v>
      </c>
      <c r="CX30" s="30">
        <f t="shared" si="166"/>
        <v>0</v>
      </c>
      <c r="CY30" s="30">
        <f t="shared" si="166"/>
        <v>0</v>
      </c>
      <c r="CZ30" s="30">
        <f t="shared" si="166"/>
        <v>0</v>
      </c>
      <c r="DA30" s="30">
        <f t="shared" si="166"/>
        <v>0</v>
      </c>
      <c r="DB30" s="30">
        <f t="shared" si="166"/>
        <v>0</v>
      </c>
      <c r="DC30" s="30">
        <f t="shared" si="166"/>
        <v>0</v>
      </c>
      <c r="DD30" s="30">
        <f t="shared" si="166"/>
        <v>0</v>
      </c>
      <c r="DE30" s="30">
        <f t="shared" si="166"/>
        <v>0</v>
      </c>
      <c r="DF30" s="30">
        <f t="shared" si="166"/>
        <v>0</v>
      </c>
      <c r="DG30" s="30">
        <f t="shared" si="166"/>
        <v>0</v>
      </c>
      <c r="DH30" s="30">
        <f t="shared" si="166"/>
        <v>0</v>
      </c>
      <c r="DI30" s="30">
        <f t="shared" si="166"/>
        <v>0</v>
      </c>
      <c r="DJ30" s="30">
        <f t="shared" si="166"/>
        <v>0</v>
      </c>
      <c r="DK30" s="30">
        <f t="shared" si="166"/>
        <v>0</v>
      </c>
      <c r="DL30" s="30">
        <f t="shared" si="166"/>
        <v>0</v>
      </c>
      <c r="DM30" s="30">
        <f t="shared" si="166"/>
        <v>0</v>
      </c>
      <c r="DN30" s="30">
        <f t="shared" si="166"/>
        <v>0</v>
      </c>
      <c r="DO30" s="30">
        <f t="shared" si="166"/>
        <v>0</v>
      </c>
      <c r="DP30" s="30">
        <f t="shared" si="166"/>
        <v>130000</v>
      </c>
      <c r="DQ30" s="30">
        <f t="shared" si="166"/>
        <v>0</v>
      </c>
      <c r="DR30" s="30">
        <f t="shared" si="166"/>
        <v>0</v>
      </c>
      <c r="DS30" s="30">
        <f t="shared" si="166"/>
        <v>0</v>
      </c>
      <c r="DT30" s="30">
        <f t="shared" si="166"/>
        <v>0</v>
      </c>
      <c r="DU30" s="30">
        <f t="shared" si="166"/>
        <v>0</v>
      </c>
      <c r="DV30" s="30">
        <f t="shared" si="166"/>
        <v>0</v>
      </c>
      <c r="DW30" s="30">
        <f t="shared" si="166"/>
        <v>0</v>
      </c>
      <c r="DX30" s="30">
        <f t="shared" si="166"/>
        <v>0</v>
      </c>
      <c r="DY30" s="30">
        <f t="shared" si="166"/>
        <v>0</v>
      </c>
      <c r="DZ30" s="30">
        <f t="shared" si="166"/>
        <v>0</v>
      </c>
      <c r="EA30" s="30">
        <f t="shared" si="166"/>
        <v>0</v>
      </c>
      <c r="EB30" s="30">
        <f t="shared" si="166"/>
        <v>0</v>
      </c>
      <c r="EC30" s="99"/>
      <c r="ED30" s="30">
        <f t="shared" si="166"/>
        <v>0</v>
      </c>
      <c r="EE30" s="30">
        <f t="shared" si="166"/>
        <v>43200</v>
      </c>
      <c r="EF30" s="30">
        <f t="shared" ref="EF30:GS30" si="167">EF31</f>
        <v>0</v>
      </c>
      <c r="EG30" s="30">
        <f t="shared" si="167"/>
        <v>0</v>
      </c>
      <c r="EH30" s="30">
        <f t="shared" si="167"/>
        <v>0</v>
      </c>
      <c r="EI30" s="30">
        <f t="shared" si="167"/>
        <v>0</v>
      </c>
      <c r="EJ30" s="30">
        <f t="shared" si="167"/>
        <v>0</v>
      </c>
      <c r="EK30" s="30">
        <f t="shared" si="167"/>
        <v>0</v>
      </c>
      <c r="EL30" s="30">
        <f t="shared" si="167"/>
        <v>0</v>
      </c>
      <c r="EM30" s="30">
        <f t="shared" si="167"/>
        <v>0</v>
      </c>
      <c r="EN30" s="30">
        <f t="shared" si="167"/>
        <v>0</v>
      </c>
      <c r="EO30" s="30">
        <f t="shared" si="167"/>
        <v>0</v>
      </c>
      <c r="EP30" s="30">
        <f t="shared" si="167"/>
        <v>0</v>
      </c>
      <c r="EQ30" s="30">
        <f t="shared" si="167"/>
        <v>0</v>
      </c>
      <c r="ER30" s="30">
        <f t="shared" si="167"/>
        <v>0</v>
      </c>
      <c r="ES30" s="30">
        <f t="shared" si="167"/>
        <v>0</v>
      </c>
      <c r="ET30" s="30">
        <f t="shared" si="167"/>
        <v>0</v>
      </c>
      <c r="EU30" s="30">
        <f t="shared" si="167"/>
        <v>0</v>
      </c>
      <c r="EV30" s="30">
        <f t="shared" si="167"/>
        <v>0</v>
      </c>
      <c r="EW30" s="30">
        <f t="shared" si="167"/>
        <v>0</v>
      </c>
      <c r="EX30" s="30">
        <f t="shared" si="167"/>
        <v>0</v>
      </c>
      <c r="EY30" s="30">
        <f t="shared" si="167"/>
        <v>0</v>
      </c>
      <c r="EZ30" s="30">
        <f t="shared" si="167"/>
        <v>0</v>
      </c>
      <c r="FA30" s="30">
        <f t="shared" si="167"/>
        <v>0</v>
      </c>
      <c r="FB30" s="30">
        <f t="shared" si="167"/>
        <v>0</v>
      </c>
      <c r="FC30" s="30">
        <f t="shared" si="167"/>
        <v>0</v>
      </c>
      <c r="FD30" s="30">
        <f t="shared" si="167"/>
        <v>0</v>
      </c>
      <c r="FE30" s="30">
        <f t="shared" si="167"/>
        <v>0</v>
      </c>
      <c r="FF30" s="30">
        <f t="shared" si="167"/>
        <v>0</v>
      </c>
      <c r="FG30" s="30">
        <f t="shared" si="167"/>
        <v>0</v>
      </c>
      <c r="FH30" s="30">
        <f t="shared" si="167"/>
        <v>0</v>
      </c>
      <c r="FI30" s="30">
        <f t="shared" si="167"/>
        <v>43200</v>
      </c>
      <c r="FJ30" s="30">
        <f t="shared" si="167"/>
        <v>0</v>
      </c>
      <c r="FK30" s="30">
        <f t="shared" si="167"/>
        <v>0</v>
      </c>
      <c r="FL30" s="30">
        <f t="shared" si="167"/>
        <v>0</v>
      </c>
      <c r="FM30" s="30">
        <f t="shared" si="167"/>
        <v>0</v>
      </c>
      <c r="FN30" s="30">
        <f t="shared" si="167"/>
        <v>0</v>
      </c>
      <c r="FO30" s="30">
        <f t="shared" si="167"/>
        <v>0</v>
      </c>
      <c r="FP30" s="30">
        <f t="shared" si="167"/>
        <v>0</v>
      </c>
      <c r="FQ30" s="30">
        <f t="shared" si="167"/>
        <v>0</v>
      </c>
      <c r="FR30" s="30">
        <f t="shared" si="167"/>
        <v>0</v>
      </c>
      <c r="FS30" s="30">
        <f t="shared" si="167"/>
        <v>0</v>
      </c>
      <c r="FT30" s="30">
        <f t="shared" si="167"/>
        <v>0</v>
      </c>
      <c r="FU30" s="30">
        <f t="shared" si="167"/>
        <v>0</v>
      </c>
      <c r="FV30" s="99"/>
      <c r="FW30" s="30">
        <f t="shared" si="167"/>
        <v>0</v>
      </c>
      <c r="FX30" s="30">
        <f t="shared" si="167"/>
        <v>43200</v>
      </c>
      <c r="FY30" s="30">
        <f t="shared" si="167"/>
        <v>0</v>
      </c>
      <c r="FZ30" s="30">
        <f t="shared" si="167"/>
        <v>0</v>
      </c>
      <c r="GA30" s="30">
        <f t="shared" si="167"/>
        <v>0</v>
      </c>
      <c r="GB30" s="30">
        <f t="shared" si="167"/>
        <v>0</v>
      </c>
      <c r="GC30" s="30">
        <f t="shared" si="167"/>
        <v>0</v>
      </c>
      <c r="GD30" s="30">
        <f t="shared" si="167"/>
        <v>0</v>
      </c>
      <c r="GE30" s="30">
        <f t="shared" si="167"/>
        <v>0</v>
      </c>
      <c r="GF30" s="30">
        <f t="shared" si="167"/>
        <v>0</v>
      </c>
      <c r="GG30" s="30">
        <f t="shared" si="167"/>
        <v>0</v>
      </c>
      <c r="GH30" s="30">
        <f t="shared" si="167"/>
        <v>0</v>
      </c>
      <c r="GI30" s="30">
        <f t="shared" si="167"/>
        <v>0</v>
      </c>
      <c r="GJ30" s="30">
        <f t="shared" si="167"/>
        <v>0</v>
      </c>
      <c r="GK30" s="30">
        <f t="shared" si="167"/>
        <v>0</v>
      </c>
      <c r="GL30" s="30">
        <f t="shared" si="167"/>
        <v>0</v>
      </c>
      <c r="GM30" s="30">
        <f t="shared" si="167"/>
        <v>0</v>
      </c>
      <c r="GN30" s="30">
        <f t="shared" si="167"/>
        <v>0</v>
      </c>
      <c r="GO30" s="30">
        <f t="shared" si="167"/>
        <v>0</v>
      </c>
      <c r="GP30" s="30">
        <f t="shared" si="167"/>
        <v>0</v>
      </c>
      <c r="GQ30" s="30">
        <f t="shared" si="167"/>
        <v>0</v>
      </c>
      <c r="GR30" s="30">
        <f t="shared" si="167"/>
        <v>0</v>
      </c>
      <c r="GS30" s="30">
        <f t="shared" si="167"/>
        <v>0</v>
      </c>
      <c r="GT30" s="30">
        <f t="shared" ref="GT30:HP30" si="168">GT31</f>
        <v>0</v>
      </c>
      <c r="GU30" s="30">
        <f t="shared" si="168"/>
        <v>0</v>
      </c>
      <c r="GV30" s="30">
        <f t="shared" si="168"/>
        <v>0</v>
      </c>
      <c r="GW30" s="30">
        <f t="shared" si="168"/>
        <v>0</v>
      </c>
      <c r="GX30" s="30">
        <f t="shared" si="168"/>
        <v>0</v>
      </c>
      <c r="GY30" s="30">
        <f t="shared" si="168"/>
        <v>0</v>
      </c>
      <c r="GZ30" s="30">
        <f t="shared" si="168"/>
        <v>0</v>
      </c>
      <c r="HA30" s="30">
        <f t="shared" si="168"/>
        <v>0</v>
      </c>
      <c r="HB30" s="30">
        <f t="shared" si="168"/>
        <v>43200</v>
      </c>
      <c r="HC30" s="30">
        <f t="shared" si="168"/>
        <v>0</v>
      </c>
      <c r="HD30" s="30">
        <f t="shared" si="168"/>
        <v>0</v>
      </c>
      <c r="HE30" s="30">
        <f t="shared" si="168"/>
        <v>0</v>
      </c>
      <c r="HF30" s="30">
        <f t="shared" si="168"/>
        <v>0</v>
      </c>
      <c r="HG30" s="30">
        <f t="shared" si="168"/>
        <v>0</v>
      </c>
      <c r="HH30" s="30">
        <f t="shared" si="168"/>
        <v>0</v>
      </c>
      <c r="HI30" s="30">
        <f t="shared" si="168"/>
        <v>0</v>
      </c>
      <c r="HJ30" s="30">
        <f t="shared" si="168"/>
        <v>0</v>
      </c>
      <c r="HK30" s="30">
        <f t="shared" si="168"/>
        <v>0</v>
      </c>
      <c r="HL30" s="30">
        <f t="shared" si="168"/>
        <v>0</v>
      </c>
      <c r="HM30" s="30">
        <f t="shared" si="168"/>
        <v>0</v>
      </c>
      <c r="HN30" s="30">
        <f t="shared" si="168"/>
        <v>0</v>
      </c>
      <c r="HO30" s="30">
        <f t="shared" si="168"/>
        <v>0</v>
      </c>
      <c r="HP30" s="30">
        <f t="shared" si="168"/>
        <v>0</v>
      </c>
    </row>
    <row r="31" spans="1:224" s="8" customFormat="1" ht="66" customHeight="1">
      <c r="A31" s="152"/>
      <c r="B31" s="94" t="s">
        <v>110</v>
      </c>
      <c r="C31" s="62" t="s">
        <v>142</v>
      </c>
      <c r="D31" s="82">
        <f t="shared" ref="D31" si="169">SUM(E31:AT31)</f>
        <v>0</v>
      </c>
      <c r="E31" s="3"/>
      <c r="F31" s="3"/>
      <c r="G31" s="3"/>
      <c r="H31" s="3"/>
      <c r="I31" s="3"/>
      <c r="J31" s="3"/>
      <c r="K31" s="3"/>
      <c r="L31" s="3"/>
      <c r="M31" s="5"/>
      <c r="N31" s="3"/>
      <c r="O31" s="3"/>
      <c r="P31" s="3"/>
      <c r="Q31" s="3"/>
      <c r="R31" s="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5"/>
      <c r="AJ31" s="3"/>
      <c r="AK31" s="3"/>
      <c r="AL31" s="5"/>
      <c r="AM31" s="3"/>
      <c r="AN31" s="3"/>
      <c r="AO31" s="3"/>
      <c r="AP31" s="3"/>
      <c r="AQ31" s="3"/>
      <c r="AR31" s="7"/>
      <c r="AS31" s="7"/>
      <c r="AT31" s="7"/>
      <c r="AU31" s="30">
        <f t="shared" ref="AU31" si="170">SUM(AV31:CK31)</f>
        <v>0</v>
      </c>
      <c r="AV31" s="3"/>
      <c r="AW31" s="3"/>
      <c r="AX31" s="3"/>
      <c r="AY31" s="3"/>
      <c r="AZ31" s="3"/>
      <c r="BA31" s="3"/>
      <c r="BB31" s="3"/>
      <c r="BC31" s="3"/>
      <c r="BD31" s="5"/>
      <c r="BE31" s="3"/>
      <c r="BF31" s="3"/>
      <c r="BG31" s="3"/>
      <c r="BH31" s="3"/>
      <c r="BI31" s="5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5"/>
      <c r="CA31" s="3"/>
      <c r="CB31" s="3"/>
      <c r="CC31" s="5"/>
      <c r="CD31" s="3"/>
      <c r="CE31" s="3"/>
      <c r="CF31" s="3"/>
      <c r="CG31" s="3"/>
      <c r="CH31" s="3"/>
      <c r="CI31" s="3"/>
      <c r="CJ31" s="3"/>
      <c r="CK31" s="3"/>
      <c r="CL31" s="30">
        <f t="shared" ref="CL31" si="171">SUM(CM31:ED31)</f>
        <v>130000</v>
      </c>
      <c r="CM31" s="3"/>
      <c r="CN31" s="3"/>
      <c r="CO31" s="3"/>
      <c r="CP31" s="3"/>
      <c r="CQ31" s="3"/>
      <c r="CR31" s="3"/>
      <c r="CS31" s="3"/>
      <c r="CT31" s="3"/>
      <c r="CU31" s="5"/>
      <c r="CV31" s="3"/>
      <c r="CW31" s="3"/>
      <c r="CX31" s="3"/>
      <c r="CY31" s="3"/>
      <c r="CZ31" s="5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>
        <v>130000</v>
      </c>
      <c r="DQ31" s="3"/>
      <c r="DR31" s="5"/>
      <c r="DS31" s="3"/>
      <c r="DT31" s="3"/>
      <c r="DU31" s="5"/>
      <c r="DV31" s="3"/>
      <c r="DW31" s="3"/>
      <c r="DX31" s="3"/>
      <c r="DY31" s="3"/>
      <c r="DZ31" s="3"/>
      <c r="EA31" s="3"/>
      <c r="EB31" s="3"/>
      <c r="EC31" s="5"/>
      <c r="ED31" s="3"/>
      <c r="EE31" s="30">
        <f t="shared" ref="EE31" si="172">SUM(EF31:FW31)</f>
        <v>43200</v>
      </c>
      <c r="EF31" s="3"/>
      <c r="EG31" s="3"/>
      <c r="EH31" s="3"/>
      <c r="EI31" s="3"/>
      <c r="EJ31" s="3"/>
      <c r="EK31" s="3"/>
      <c r="EL31" s="3"/>
      <c r="EM31" s="3"/>
      <c r="EN31" s="5"/>
      <c r="EO31" s="3"/>
      <c r="EP31" s="3"/>
      <c r="EQ31" s="3"/>
      <c r="ER31" s="3"/>
      <c r="ES31" s="5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>
        <v>43200</v>
      </c>
      <c r="FJ31" s="3"/>
      <c r="FK31" s="5"/>
      <c r="FL31" s="3"/>
      <c r="FM31" s="3"/>
      <c r="FN31" s="5"/>
      <c r="FO31" s="3"/>
      <c r="FP31" s="3"/>
      <c r="FQ31" s="3"/>
      <c r="FR31" s="3"/>
      <c r="FS31" s="3"/>
      <c r="FT31" s="3"/>
      <c r="FU31" s="3"/>
      <c r="FV31" s="5"/>
      <c r="FW31" s="3"/>
      <c r="FX31" s="30">
        <f t="shared" ref="FX31" si="173">SUM(FY31:HP31)</f>
        <v>43200</v>
      </c>
      <c r="FY31" s="3"/>
      <c r="FZ31" s="3"/>
      <c r="GA31" s="3"/>
      <c r="GB31" s="3"/>
      <c r="GC31" s="3"/>
      <c r="GD31" s="3"/>
      <c r="GE31" s="3"/>
      <c r="GF31" s="3"/>
      <c r="GG31" s="5"/>
      <c r="GH31" s="3"/>
      <c r="GI31" s="3"/>
      <c r="GJ31" s="3"/>
      <c r="GK31" s="3"/>
      <c r="GL31" s="5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>
        <v>43200</v>
      </c>
      <c r="HC31" s="3"/>
      <c r="HD31" s="5"/>
      <c r="HE31" s="3"/>
      <c r="HF31" s="3"/>
      <c r="HG31" s="5"/>
      <c r="HH31" s="3"/>
      <c r="HI31" s="3"/>
      <c r="HJ31" s="3"/>
      <c r="HK31" s="3"/>
      <c r="HL31" s="3"/>
      <c r="HM31" s="3"/>
      <c r="HN31" s="3"/>
      <c r="HO31" s="5"/>
      <c r="HP31" s="3"/>
    </row>
    <row r="34" spans="4:213">
      <c r="D34" s="90"/>
      <c r="E34" s="91"/>
      <c r="AU34" s="91"/>
      <c r="CL34" s="91">
        <f>CL4+CL15+CL24+CL30</f>
        <v>59706840.399999991</v>
      </c>
      <c r="CO34" s="91"/>
      <c r="EE34" s="91">
        <f>EE4+EE15+EE24+EE30</f>
        <v>51823837.300000004</v>
      </c>
      <c r="FX34" s="91">
        <f>FX4+FX15+FX24+FX30</f>
        <v>37570257.100000001</v>
      </c>
    </row>
    <row r="48" spans="4:213">
      <c r="AJ48">
        <v>1</v>
      </c>
      <c r="CA48">
        <v>1</v>
      </c>
      <c r="DS48">
        <v>1</v>
      </c>
      <c r="FL48">
        <v>1</v>
      </c>
      <c r="HE48">
        <v>1</v>
      </c>
    </row>
  </sheetData>
  <mergeCells count="11">
    <mergeCell ref="A4:A11"/>
    <mergeCell ref="A30:A31"/>
    <mergeCell ref="A15:A23"/>
    <mergeCell ref="A24:A29"/>
    <mergeCell ref="EE2:FW2"/>
    <mergeCell ref="FX2:HP2"/>
    <mergeCell ref="A2:B3"/>
    <mergeCell ref="C2:C3"/>
    <mergeCell ref="D2:AT2"/>
    <mergeCell ref="AU2:CK2"/>
    <mergeCell ref="CL2:E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"/>
  <sheetViews>
    <sheetView topLeftCell="A22" workbookViewId="0">
      <selection activeCell="I29" sqref="I29:K29"/>
    </sheetView>
  </sheetViews>
  <sheetFormatPr defaultRowHeight="13.5"/>
  <cols>
    <col min="1" max="1" width="9.140625" style="10"/>
    <col min="2" max="2" width="6.5703125" style="10" customWidth="1"/>
    <col min="3" max="3" width="34" style="10" customWidth="1"/>
    <col min="4" max="5" width="7.42578125" style="10" customWidth="1"/>
    <col min="6" max="6" width="7" style="10" customWidth="1"/>
    <col min="7" max="7" width="9.140625" style="10" customWidth="1"/>
    <col min="8" max="8" width="10.42578125" style="10" customWidth="1"/>
    <col min="9" max="9" width="14.28515625" style="10" customWidth="1"/>
    <col min="10" max="10" width="13.7109375" style="10" customWidth="1"/>
    <col min="11" max="11" width="14.42578125" style="10" customWidth="1"/>
    <col min="12" max="12" width="14" style="10" customWidth="1"/>
    <col min="13" max="13" width="11.7109375" style="10" customWidth="1"/>
    <col min="14" max="14" width="11.28515625" style="10" customWidth="1"/>
    <col min="15" max="16384" width="9.140625" style="10"/>
  </cols>
  <sheetData>
    <row r="1" spans="1:14">
      <c r="A1" s="160"/>
      <c r="B1" s="160"/>
      <c r="C1" s="160"/>
      <c r="D1" s="160"/>
      <c r="E1" s="160"/>
      <c r="F1" s="160"/>
      <c r="G1" s="160"/>
      <c r="H1" s="160"/>
      <c r="I1" s="160"/>
    </row>
    <row r="2" spans="1:14">
      <c r="A2" s="11" t="s">
        <v>74</v>
      </c>
      <c r="B2" s="11"/>
      <c r="C2" s="11"/>
      <c r="D2" s="11"/>
      <c r="E2" s="11"/>
      <c r="F2" s="11"/>
      <c r="G2" s="11"/>
      <c r="H2" s="11"/>
      <c r="I2" s="11"/>
    </row>
    <row r="3" spans="1:14" ht="29.25" customHeight="1">
      <c r="A3" s="159" t="s">
        <v>2</v>
      </c>
      <c r="B3" s="159"/>
      <c r="C3" s="159" t="s">
        <v>3</v>
      </c>
      <c r="D3" s="159" t="s">
        <v>6</v>
      </c>
      <c r="E3" s="159"/>
      <c r="F3" s="159"/>
      <c r="G3" s="159" t="s">
        <v>93</v>
      </c>
      <c r="H3" s="159" t="s">
        <v>94</v>
      </c>
      <c r="I3" s="159" t="s">
        <v>11</v>
      </c>
      <c r="J3" s="159" t="s">
        <v>12</v>
      </c>
      <c r="K3" s="159" t="s">
        <v>96</v>
      </c>
    </row>
    <row r="4" spans="1:14" ht="32.25" customHeight="1">
      <c r="A4" s="159"/>
      <c r="B4" s="159"/>
      <c r="C4" s="159"/>
      <c r="D4" s="12" t="s">
        <v>7</v>
      </c>
      <c r="E4" s="12" t="s">
        <v>8</v>
      </c>
      <c r="F4" s="12" t="s">
        <v>9</v>
      </c>
      <c r="G4" s="159"/>
      <c r="H4" s="159"/>
      <c r="I4" s="159"/>
      <c r="J4" s="159"/>
      <c r="K4" s="159"/>
    </row>
    <row r="5" spans="1:14" ht="38.25">
      <c r="A5" s="148" t="s">
        <v>109</v>
      </c>
      <c r="B5" s="114"/>
      <c r="C5" s="112" t="s">
        <v>143</v>
      </c>
      <c r="D5" s="12" t="s">
        <v>10</v>
      </c>
      <c r="E5" s="12" t="s">
        <v>10</v>
      </c>
      <c r="F5" s="12" t="s">
        <v>10</v>
      </c>
      <c r="G5" s="37">
        <f t="shared" ref="G5:H5" si="0">G6+G7+G8+G15+G9</f>
        <v>0</v>
      </c>
      <c r="H5" s="37">
        <f t="shared" si="0"/>
        <v>0</v>
      </c>
      <c r="I5" s="140">
        <f>I6+I7+I8+I9+I10+I11+I12+I13+I14+I15</f>
        <v>12135517.5</v>
      </c>
      <c r="J5" s="140">
        <f t="shared" ref="J5:K5" si="1">J6+J7+J8+J9+J10+J11+J12+J13+J14+J15</f>
        <v>6011418.1999999993</v>
      </c>
      <c r="K5" s="140">
        <f t="shared" si="1"/>
        <v>3428890.8</v>
      </c>
      <c r="L5" s="45">
        <f>I5+I16+I25+I31</f>
        <v>36078492.399999999</v>
      </c>
      <c r="M5" s="45">
        <f t="shared" ref="M5:N5" si="2">J5+J16+J25+J31</f>
        <v>26577109.299999997</v>
      </c>
      <c r="N5" s="45">
        <f t="shared" si="2"/>
        <v>10705149.100000001</v>
      </c>
    </row>
    <row r="6" spans="1:14" ht="34.5" customHeight="1">
      <c r="A6" s="149"/>
      <c r="B6" s="94" t="s">
        <v>110</v>
      </c>
      <c r="C6" s="95" t="s">
        <v>125</v>
      </c>
      <c r="D6" s="13"/>
      <c r="E6" s="13"/>
      <c r="F6" s="13"/>
      <c r="G6" s="14"/>
      <c r="H6" s="9"/>
      <c r="I6" s="9">
        <v>1006202.1</v>
      </c>
      <c r="J6" s="9">
        <v>2078640.9</v>
      </c>
      <c r="K6" s="9">
        <v>2078640.9</v>
      </c>
      <c r="L6" s="45"/>
      <c r="M6" s="45"/>
    </row>
    <row r="7" spans="1:14" ht="33.75" customHeight="1">
      <c r="A7" s="149"/>
      <c r="B7" s="94" t="s">
        <v>110</v>
      </c>
      <c r="C7" s="95" t="s">
        <v>126</v>
      </c>
      <c r="D7" s="13"/>
      <c r="E7" s="13"/>
      <c r="F7" s="13"/>
      <c r="G7" s="14"/>
      <c r="H7" s="9"/>
      <c r="I7" s="9">
        <v>639030.1</v>
      </c>
      <c r="J7" s="9">
        <v>1350249.9</v>
      </c>
      <c r="K7" s="9">
        <v>1350249.9</v>
      </c>
      <c r="L7" s="45"/>
    </row>
    <row r="8" spans="1:14" ht="34.5" customHeight="1">
      <c r="A8" s="149"/>
      <c r="B8" s="94" t="s">
        <v>110</v>
      </c>
      <c r="C8" s="95" t="s">
        <v>127</v>
      </c>
      <c r="D8" s="13"/>
      <c r="E8" s="13"/>
      <c r="F8" s="13"/>
      <c r="G8" s="14"/>
      <c r="H8" s="9"/>
      <c r="I8" s="9">
        <v>7446.6</v>
      </c>
      <c r="J8" s="9">
        <v>7738.9</v>
      </c>
      <c r="K8" s="9"/>
    </row>
    <row r="9" spans="1:14" ht="30.75" customHeight="1">
      <c r="A9" s="149"/>
      <c r="B9" s="94" t="s">
        <v>114</v>
      </c>
      <c r="C9" s="95" t="s">
        <v>111</v>
      </c>
      <c r="D9" s="13"/>
      <c r="E9" s="13"/>
      <c r="F9" s="13"/>
      <c r="G9" s="17"/>
      <c r="H9" s="9"/>
      <c r="I9" s="9">
        <v>3837000</v>
      </c>
      <c r="J9" s="9">
        <v>1980000</v>
      </c>
      <c r="K9" s="17"/>
    </row>
    <row r="10" spans="1:14" ht="31.5" customHeight="1">
      <c r="A10" s="149"/>
      <c r="B10" s="94" t="s">
        <v>114</v>
      </c>
      <c r="C10" s="95" t="s">
        <v>112</v>
      </c>
      <c r="D10" s="133"/>
      <c r="E10" s="133"/>
      <c r="F10" s="133"/>
      <c r="G10" s="50"/>
      <c r="H10" s="9"/>
      <c r="I10" s="9">
        <v>159500</v>
      </c>
      <c r="J10" s="9">
        <v>126000</v>
      </c>
      <c r="K10" s="50"/>
    </row>
    <row r="11" spans="1:14" ht="38.25">
      <c r="A11" s="149"/>
      <c r="B11" s="94" t="s">
        <v>114</v>
      </c>
      <c r="C11" s="95" t="s">
        <v>128</v>
      </c>
      <c r="D11" s="133"/>
      <c r="E11" s="133"/>
      <c r="F11" s="133"/>
      <c r="G11" s="50"/>
      <c r="H11" s="9"/>
      <c r="I11" s="9">
        <v>128000</v>
      </c>
      <c r="J11" s="9">
        <v>64000</v>
      </c>
      <c r="K11" s="50"/>
    </row>
    <row r="12" spans="1:14" ht="33" customHeight="1">
      <c r="A12" s="149"/>
      <c r="B12" s="94" t="s">
        <v>114</v>
      </c>
      <c r="C12" s="95" t="s">
        <v>113</v>
      </c>
      <c r="D12" s="133"/>
      <c r="E12" s="133"/>
      <c r="F12" s="133"/>
      <c r="G12" s="50"/>
      <c r="H12" s="9"/>
      <c r="I12" s="9">
        <v>1738038.7</v>
      </c>
      <c r="J12" s="9">
        <v>296788.5</v>
      </c>
      <c r="K12" s="50"/>
    </row>
    <row r="13" spans="1:14" ht="32.25" customHeight="1">
      <c r="A13" s="149"/>
      <c r="B13" s="94" t="s">
        <v>114</v>
      </c>
      <c r="C13" s="95" t="s">
        <v>129</v>
      </c>
      <c r="D13" s="133"/>
      <c r="E13" s="133"/>
      <c r="F13" s="133"/>
      <c r="G13" s="50"/>
      <c r="H13" s="9"/>
      <c r="I13" s="9">
        <v>4509000</v>
      </c>
      <c r="J13" s="9"/>
      <c r="K13" s="50"/>
    </row>
    <row r="14" spans="1:14" ht="34.5" customHeight="1">
      <c r="A14" s="149"/>
      <c r="B14" s="94" t="s">
        <v>114</v>
      </c>
      <c r="C14" s="95" t="s">
        <v>130</v>
      </c>
      <c r="D14" s="133"/>
      <c r="E14" s="133"/>
      <c r="F14" s="133"/>
      <c r="G14" s="50"/>
      <c r="H14" s="9"/>
      <c r="I14" s="9">
        <v>90000</v>
      </c>
      <c r="J14" s="9">
        <v>108000</v>
      </c>
      <c r="K14" s="50"/>
    </row>
    <row r="15" spans="1:14" ht="38.25">
      <c r="A15" s="150"/>
      <c r="B15" s="94" t="s">
        <v>114</v>
      </c>
      <c r="C15" s="95" t="s">
        <v>131</v>
      </c>
      <c r="D15" s="13"/>
      <c r="E15" s="13"/>
      <c r="F15" s="13"/>
      <c r="G15" s="14"/>
      <c r="H15" s="15"/>
      <c r="I15" s="9">
        <v>21300</v>
      </c>
      <c r="J15" s="9"/>
      <c r="K15" s="9"/>
    </row>
    <row r="16" spans="1:14" ht="31.5" customHeight="1">
      <c r="A16" s="153" t="s">
        <v>109</v>
      </c>
      <c r="B16" s="111"/>
      <c r="C16" s="112" t="s">
        <v>116</v>
      </c>
      <c r="D16" s="12" t="s">
        <v>10</v>
      </c>
      <c r="E16" s="12" t="s">
        <v>10</v>
      </c>
      <c r="F16" s="16" t="s">
        <v>10</v>
      </c>
      <c r="G16" s="28">
        <f t="shared" ref="G16:H16" si="3">G22+G24+G23</f>
        <v>0</v>
      </c>
      <c r="H16" s="28">
        <f t="shared" si="3"/>
        <v>0</v>
      </c>
      <c r="I16" s="140">
        <f>I17+I18+I19+I20+I21+I22+I23+I24</f>
        <v>6755340.2000000002</v>
      </c>
      <c r="J16" s="140">
        <f t="shared" ref="J16:K16" si="4">J17+J18+J19+J20+J21+J22+J23+J24</f>
        <v>4520954.8</v>
      </c>
      <c r="K16" s="140">
        <f t="shared" si="4"/>
        <v>2290456.4000000004</v>
      </c>
    </row>
    <row r="17" spans="1:11" ht="31.5" customHeight="1">
      <c r="A17" s="154"/>
      <c r="B17" s="94" t="s">
        <v>110</v>
      </c>
      <c r="C17" s="130" t="s">
        <v>132</v>
      </c>
      <c r="D17" s="134"/>
      <c r="E17" s="134"/>
      <c r="F17" s="134"/>
      <c r="G17" s="135"/>
      <c r="H17" s="135"/>
      <c r="I17" s="9">
        <v>209431.2</v>
      </c>
      <c r="J17" s="9">
        <v>209431.2</v>
      </c>
      <c r="K17" s="9">
        <v>209431.2</v>
      </c>
    </row>
    <row r="18" spans="1:11" ht="34.5" customHeight="1">
      <c r="A18" s="154"/>
      <c r="B18" s="94" t="s">
        <v>110</v>
      </c>
      <c r="C18" s="130" t="s">
        <v>133</v>
      </c>
      <c r="D18" s="134"/>
      <c r="E18" s="134"/>
      <c r="F18" s="134"/>
      <c r="G18" s="135"/>
      <c r="H18" s="135"/>
      <c r="I18" s="9">
        <v>490000</v>
      </c>
      <c r="J18" s="9">
        <v>490000</v>
      </c>
      <c r="K18" s="9">
        <v>490000</v>
      </c>
    </row>
    <row r="19" spans="1:11" ht="39.75" customHeight="1">
      <c r="A19" s="154"/>
      <c r="B19" s="94" t="s">
        <v>110</v>
      </c>
      <c r="C19" s="130" t="s">
        <v>134</v>
      </c>
      <c r="D19" s="134"/>
      <c r="E19" s="134"/>
      <c r="F19" s="134"/>
      <c r="G19" s="135"/>
      <c r="H19" s="135"/>
      <c r="I19" s="9">
        <v>5000</v>
      </c>
      <c r="J19" s="9">
        <v>5000</v>
      </c>
      <c r="K19" s="9">
        <v>5000</v>
      </c>
    </row>
    <row r="20" spans="1:11" ht="31.5" customHeight="1">
      <c r="A20" s="154"/>
      <c r="B20" s="94" t="s">
        <v>110</v>
      </c>
      <c r="C20" s="130" t="s">
        <v>135</v>
      </c>
      <c r="D20" s="134"/>
      <c r="E20" s="134"/>
      <c r="F20" s="134"/>
      <c r="G20" s="135"/>
      <c r="H20" s="135"/>
      <c r="I20" s="9">
        <v>3447366</v>
      </c>
      <c r="J20" s="135"/>
      <c r="K20" s="135"/>
    </row>
    <row r="21" spans="1:11" ht="39.75" customHeight="1">
      <c r="A21" s="154"/>
      <c r="B21" s="94" t="s">
        <v>110</v>
      </c>
      <c r="C21" s="130" t="s">
        <v>136</v>
      </c>
      <c r="D21" s="134"/>
      <c r="E21" s="134"/>
      <c r="F21" s="134"/>
      <c r="G21" s="135"/>
      <c r="H21" s="135"/>
      <c r="I21" s="9">
        <v>15000</v>
      </c>
      <c r="J21" s="9">
        <v>15000</v>
      </c>
      <c r="K21" s="9">
        <v>15000</v>
      </c>
    </row>
    <row r="22" spans="1:11" ht="33" customHeight="1">
      <c r="A22" s="153"/>
      <c r="B22" s="94" t="s">
        <v>110</v>
      </c>
      <c r="C22" s="130" t="s">
        <v>137</v>
      </c>
      <c r="D22" s="13"/>
      <c r="E22" s="13"/>
      <c r="F22" s="13"/>
      <c r="G22" s="17"/>
      <c r="H22" s="17"/>
      <c r="I22" s="9">
        <v>436768</v>
      </c>
      <c r="J22" s="9">
        <v>472860.7</v>
      </c>
      <c r="K22" s="9">
        <v>511288.9</v>
      </c>
    </row>
    <row r="23" spans="1:11" ht="36" customHeight="1">
      <c r="A23" s="154"/>
      <c r="B23" s="94" t="s">
        <v>114</v>
      </c>
      <c r="C23" s="95" t="s">
        <v>117</v>
      </c>
      <c r="D23" s="13"/>
      <c r="E23" s="13"/>
      <c r="F23" s="13"/>
      <c r="G23" s="33"/>
      <c r="H23" s="34"/>
      <c r="I23" s="9">
        <v>1750775</v>
      </c>
      <c r="J23" s="9">
        <v>3243662.9</v>
      </c>
      <c r="K23" s="9">
        <v>974736.3</v>
      </c>
    </row>
    <row r="24" spans="1:11" ht="43.5" customHeight="1">
      <c r="A24" s="153"/>
      <c r="B24" s="94" t="s">
        <v>114</v>
      </c>
      <c r="C24" s="95" t="s">
        <v>138</v>
      </c>
      <c r="D24" s="13"/>
      <c r="E24" s="13"/>
      <c r="F24" s="13"/>
      <c r="G24" s="17"/>
      <c r="H24" s="9"/>
      <c r="I24" s="9">
        <v>401000</v>
      </c>
      <c r="J24" s="9">
        <v>85000</v>
      </c>
      <c r="K24" s="9">
        <v>85000</v>
      </c>
    </row>
    <row r="25" spans="1:11" ht="23.25" customHeight="1">
      <c r="A25" s="156">
        <v>1120</v>
      </c>
      <c r="B25" s="114"/>
      <c r="C25" s="127" t="s">
        <v>67</v>
      </c>
      <c r="D25" s="12" t="s">
        <v>10</v>
      </c>
      <c r="E25" s="12" t="s">
        <v>10</v>
      </c>
      <c r="F25" s="16" t="s">
        <v>10</v>
      </c>
      <c r="G25" s="28">
        <f>G26+G27+G30</f>
        <v>0</v>
      </c>
      <c r="H25" s="28">
        <f t="shared" ref="H25" si="5">H26+H27+H30</f>
        <v>0</v>
      </c>
      <c r="I25" s="140">
        <f>I26+I27+I28+I29+I30</f>
        <v>17057634.699999999</v>
      </c>
      <c r="J25" s="140">
        <f t="shared" ref="J25:K25" si="6">J26+J27+J28+J29+J30</f>
        <v>16001536.299999999</v>
      </c>
      <c r="K25" s="140">
        <f t="shared" si="6"/>
        <v>4942601.9000000004</v>
      </c>
    </row>
    <row r="26" spans="1:11" ht="45.75" customHeight="1">
      <c r="A26" s="157"/>
      <c r="B26" s="94" t="s">
        <v>110</v>
      </c>
      <c r="C26" s="62" t="s">
        <v>118</v>
      </c>
      <c r="D26" s="13" t="s">
        <v>68</v>
      </c>
      <c r="E26" s="13" t="s">
        <v>69</v>
      </c>
      <c r="F26" s="13" t="s">
        <v>13</v>
      </c>
      <c r="G26" s="35"/>
      <c r="H26" s="51"/>
      <c r="I26" s="51">
        <v>104900.8</v>
      </c>
      <c r="J26" s="51">
        <v>209801.60000000001</v>
      </c>
      <c r="K26" s="51">
        <v>314702.40000000002</v>
      </c>
    </row>
    <row r="27" spans="1:11" ht="42.75" customHeight="1">
      <c r="A27" s="157"/>
      <c r="B27" s="94" t="s">
        <v>110</v>
      </c>
      <c r="C27" s="132" t="s">
        <v>146</v>
      </c>
      <c r="D27" s="13" t="s">
        <v>68</v>
      </c>
      <c r="E27" s="13" t="s">
        <v>69</v>
      </c>
      <c r="F27" s="13" t="s">
        <v>13</v>
      </c>
      <c r="G27" s="38"/>
      <c r="H27" s="9"/>
      <c r="I27" s="51">
        <v>43956</v>
      </c>
      <c r="J27" s="51">
        <v>43956</v>
      </c>
      <c r="K27" s="51">
        <v>43956</v>
      </c>
    </row>
    <row r="28" spans="1:11" ht="37.5" customHeight="1">
      <c r="A28" s="157"/>
      <c r="B28" s="94" t="s">
        <v>139</v>
      </c>
      <c r="C28" s="132" t="s">
        <v>140</v>
      </c>
      <c r="D28" s="13" t="s">
        <v>68</v>
      </c>
      <c r="E28" s="133" t="s">
        <v>69</v>
      </c>
      <c r="F28" s="133" t="s">
        <v>13</v>
      </c>
      <c r="G28" s="84"/>
      <c r="H28" s="9"/>
      <c r="I28" s="51">
        <v>23652</v>
      </c>
      <c r="J28" s="51">
        <v>25272</v>
      </c>
      <c r="K28" s="51">
        <v>26892</v>
      </c>
    </row>
    <row r="29" spans="1:11" ht="42.75" customHeight="1">
      <c r="A29" s="157"/>
      <c r="B29" s="94" t="s">
        <v>114</v>
      </c>
      <c r="C29" s="95" t="s">
        <v>119</v>
      </c>
      <c r="D29" s="13" t="s">
        <v>68</v>
      </c>
      <c r="E29" s="133" t="s">
        <v>69</v>
      </c>
      <c r="F29" s="133" t="s">
        <v>13</v>
      </c>
      <c r="G29" s="84"/>
      <c r="H29" s="9"/>
      <c r="I29" s="51">
        <v>16832645</v>
      </c>
      <c r="J29" s="51">
        <v>15721347</v>
      </c>
      <c r="K29" s="51">
        <v>4555842</v>
      </c>
    </row>
    <row r="30" spans="1:11" ht="51">
      <c r="A30" s="157"/>
      <c r="B30" s="94" t="s">
        <v>114</v>
      </c>
      <c r="C30" s="95" t="s">
        <v>141</v>
      </c>
      <c r="D30" s="13" t="s">
        <v>68</v>
      </c>
      <c r="E30" s="13" t="s">
        <v>69</v>
      </c>
      <c r="F30" s="13" t="s">
        <v>13</v>
      </c>
      <c r="G30" s="9"/>
      <c r="H30" s="9"/>
      <c r="I30" s="9">
        <v>52480.9</v>
      </c>
      <c r="J30" s="9">
        <v>1159.7</v>
      </c>
      <c r="K30" s="9">
        <v>1209.5</v>
      </c>
    </row>
    <row r="31" spans="1:11" ht="20.25" customHeight="1">
      <c r="A31" s="156">
        <v>1147</v>
      </c>
      <c r="B31" s="114"/>
      <c r="C31" s="128" t="s">
        <v>105</v>
      </c>
      <c r="D31" s="16" t="s">
        <v>10</v>
      </c>
      <c r="E31" s="16" t="s">
        <v>10</v>
      </c>
      <c r="F31" s="16" t="s">
        <v>10</v>
      </c>
      <c r="G31" s="28">
        <f>G32</f>
        <v>0</v>
      </c>
      <c r="H31" s="28">
        <f t="shared" ref="H31:K31" si="7">H32</f>
        <v>0</v>
      </c>
      <c r="I31" s="28">
        <f t="shared" si="7"/>
        <v>130000</v>
      </c>
      <c r="J31" s="28">
        <f t="shared" si="7"/>
        <v>43200</v>
      </c>
      <c r="K31" s="28">
        <f t="shared" si="7"/>
        <v>43200</v>
      </c>
    </row>
    <row r="32" spans="1:11" ht="55.5" customHeight="1">
      <c r="A32" s="158"/>
      <c r="B32" s="94" t="s">
        <v>110</v>
      </c>
      <c r="C32" s="62" t="s">
        <v>142</v>
      </c>
      <c r="D32" s="102"/>
      <c r="E32" s="102"/>
      <c r="F32" s="102"/>
      <c r="G32" s="84"/>
      <c r="H32" s="85"/>
      <c r="I32" s="85">
        <v>130000</v>
      </c>
      <c r="J32" s="85">
        <v>43200</v>
      </c>
      <c r="K32" s="85">
        <v>43200</v>
      </c>
    </row>
  </sheetData>
  <mergeCells count="13">
    <mergeCell ref="A1:I1"/>
    <mergeCell ref="A3:B4"/>
    <mergeCell ref="C3:C4"/>
    <mergeCell ref="D3:F3"/>
    <mergeCell ref="G3:G4"/>
    <mergeCell ref="H3:H4"/>
    <mergeCell ref="I3:I4"/>
    <mergeCell ref="A5:A15"/>
    <mergeCell ref="A16:A24"/>
    <mergeCell ref="A25:A30"/>
    <mergeCell ref="A31:A32"/>
    <mergeCell ref="K3:K4"/>
    <mergeCell ref="J3:J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34"/>
  <sheetViews>
    <sheetView topLeftCell="K21" workbookViewId="0">
      <selection activeCell="AZ28" sqref="AZ28"/>
    </sheetView>
  </sheetViews>
  <sheetFormatPr defaultRowHeight="12.75"/>
  <cols>
    <col min="1" max="1" width="7.140625" style="57" customWidth="1"/>
    <col min="2" max="2" width="7.28515625" style="57" customWidth="1"/>
    <col min="3" max="3" width="41.5703125" style="57" customWidth="1"/>
    <col min="4" max="4" width="4.85546875" style="57" customWidth="1"/>
    <col min="5" max="5" width="4.42578125" style="57" customWidth="1"/>
    <col min="6" max="6" width="4.140625" style="57" customWidth="1"/>
    <col min="7" max="7" width="3.85546875" style="57" customWidth="1"/>
    <col min="8" max="8" width="4.28515625" style="57" customWidth="1"/>
    <col min="9" max="9" width="9.42578125" style="57" customWidth="1"/>
    <col min="10" max="11" width="3.85546875" style="57" customWidth="1"/>
    <col min="12" max="12" width="4.140625" style="57" customWidth="1"/>
    <col min="13" max="14" width="4.28515625" style="57" customWidth="1"/>
    <col min="15" max="15" width="4.42578125" style="57" customWidth="1"/>
    <col min="16" max="16" width="4.5703125" style="57" customWidth="1"/>
    <col min="17" max="17" width="4.28515625" style="57" customWidth="1"/>
    <col min="18" max="18" width="4.42578125" style="57" customWidth="1"/>
    <col min="19" max="19" width="4.140625" style="57" customWidth="1"/>
    <col min="20" max="20" width="4" style="57" customWidth="1"/>
    <col min="21" max="21" width="4.5703125" style="57" customWidth="1"/>
    <col min="22" max="22" width="4.140625" style="57" customWidth="1"/>
    <col min="23" max="23" width="4.28515625" style="57" customWidth="1"/>
    <col min="24" max="24" width="4.42578125" style="57" customWidth="1"/>
    <col min="25" max="25" width="4" style="57" customWidth="1"/>
    <col min="26" max="26" width="4.7109375" style="57" customWidth="1"/>
    <col min="27" max="27" width="4.5703125" style="57" customWidth="1"/>
    <col min="28" max="28" width="13.85546875" style="109" customWidth="1"/>
    <col min="29" max="29" width="6.140625" style="57" customWidth="1"/>
    <col min="30" max="30" width="6.28515625" style="57" customWidth="1"/>
    <col min="31" max="31" width="5.5703125" style="57" customWidth="1"/>
    <col min="32" max="32" width="6.140625" style="57" customWidth="1"/>
    <col min="33" max="33" width="5.5703125" style="57" customWidth="1"/>
    <col min="34" max="34" width="6" style="57" customWidth="1"/>
    <col min="35" max="35" width="6.28515625" style="57" customWidth="1"/>
    <col min="36" max="36" width="5.85546875" style="57" customWidth="1"/>
    <col min="37" max="37" width="6.85546875" style="57" customWidth="1"/>
    <col min="38" max="38" width="6.5703125" style="57" customWidth="1"/>
    <col min="39" max="39" width="6.7109375" style="57" customWidth="1"/>
    <col min="40" max="40" width="13.140625" style="109" customWidth="1"/>
    <col min="41" max="41" width="7" style="57" customWidth="1"/>
    <col min="42" max="45" width="6.5703125" style="57" customWidth="1"/>
    <col min="46" max="46" width="6.42578125" style="57" customWidth="1"/>
    <col min="47" max="47" width="6.28515625" style="57" customWidth="1"/>
    <col min="48" max="48" width="6.42578125" style="57" customWidth="1"/>
    <col min="49" max="49" width="6.7109375" style="57" customWidth="1"/>
    <col min="50" max="50" width="5.7109375" style="57" customWidth="1"/>
    <col min="51" max="51" width="6.7109375" style="57" customWidth="1"/>
    <col min="52" max="52" width="12.42578125" style="109" customWidth="1"/>
    <col min="53" max="53" width="6.85546875" style="57" customWidth="1"/>
    <col min="54" max="54" width="7" style="57" customWidth="1"/>
    <col min="55" max="55" width="6.7109375" style="57" customWidth="1"/>
    <col min="56" max="56" width="6.140625" style="57" customWidth="1"/>
    <col min="57" max="57" width="7.5703125" style="57" customWidth="1"/>
    <col min="58" max="58" width="6.85546875" style="57" customWidth="1"/>
    <col min="59" max="59" width="6.42578125" style="57" customWidth="1"/>
    <col min="60" max="60" width="6.5703125" style="57" customWidth="1"/>
    <col min="61" max="61" width="6.140625" style="57" customWidth="1"/>
    <col min="62" max="62" width="6.5703125" style="57" customWidth="1"/>
    <col min="63" max="63" width="7.28515625" style="57" customWidth="1"/>
    <col min="64" max="16384" width="9.140625" style="57"/>
  </cols>
  <sheetData>
    <row r="1" spans="1:63" ht="13.5" thickBot="1">
      <c r="A1" s="56" t="s">
        <v>75</v>
      </c>
      <c r="AB1" s="103"/>
      <c r="AN1" s="103"/>
      <c r="AZ1" s="103"/>
    </row>
    <row r="2" spans="1:63" ht="29.25" customHeight="1">
      <c r="A2" s="164" t="s">
        <v>2</v>
      </c>
      <c r="B2" s="165"/>
      <c r="C2" s="168" t="s">
        <v>3</v>
      </c>
      <c r="D2" s="170" t="s">
        <v>93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 t="s">
        <v>94</v>
      </c>
      <c r="Q2" s="170"/>
      <c r="R2" s="170"/>
      <c r="S2" s="170"/>
      <c r="T2" s="170"/>
      <c r="U2" s="170"/>
      <c r="V2" s="170"/>
      <c r="W2" s="170"/>
      <c r="X2" s="170"/>
      <c r="Y2" s="170"/>
      <c r="Z2" s="58"/>
      <c r="AA2" s="58"/>
      <c r="AB2" s="161" t="s">
        <v>11</v>
      </c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3"/>
      <c r="AN2" s="161" t="s">
        <v>12</v>
      </c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3"/>
      <c r="AZ2" s="161" t="s">
        <v>100</v>
      </c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3"/>
    </row>
    <row r="3" spans="1:63" ht="77.25" customHeight="1" thickBot="1">
      <c r="A3" s="166"/>
      <c r="B3" s="167"/>
      <c r="C3" s="169"/>
      <c r="D3" s="59" t="s">
        <v>0</v>
      </c>
      <c r="E3" s="60" t="s">
        <v>76</v>
      </c>
      <c r="F3" s="60" t="s">
        <v>77</v>
      </c>
      <c r="G3" s="60" t="s">
        <v>83</v>
      </c>
      <c r="H3" s="60" t="s">
        <v>78</v>
      </c>
      <c r="I3" s="60" t="s">
        <v>84</v>
      </c>
      <c r="J3" s="60" t="s">
        <v>79</v>
      </c>
      <c r="K3" s="60" t="s">
        <v>80</v>
      </c>
      <c r="L3" s="60" t="s">
        <v>81</v>
      </c>
      <c r="M3" s="60" t="s">
        <v>82</v>
      </c>
      <c r="N3" s="60" t="s">
        <v>85</v>
      </c>
      <c r="O3" s="60" t="s">
        <v>86</v>
      </c>
      <c r="P3" s="60" t="s">
        <v>0</v>
      </c>
      <c r="Q3" s="60" t="s">
        <v>76</v>
      </c>
      <c r="R3" s="60" t="s">
        <v>77</v>
      </c>
      <c r="S3" s="60" t="s">
        <v>83</v>
      </c>
      <c r="T3" s="60" t="s">
        <v>78</v>
      </c>
      <c r="U3" s="60" t="s">
        <v>84</v>
      </c>
      <c r="V3" s="60" t="s">
        <v>79</v>
      </c>
      <c r="W3" s="60" t="s">
        <v>80</v>
      </c>
      <c r="X3" s="60" t="s">
        <v>81</v>
      </c>
      <c r="Y3" s="60" t="s">
        <v>82</v>
      </c>
      <c r="Z3" s="60" t="s">
        <v>85</v>
      </c>
      <c r="AA3" s="60" t="s">
        <v>86</v>
      </c>
      <c r="AB3" s="104" t="s">
        <v>0</v>
      </c>
      <c r="AC3" s="60" t="s">
        <v>76</v>
      </c>
      <c r="AD3" s="60" t="s">
        <v>77</v>
      </c>
      <c r="AE3" s="60" t="s">
        <v>83</v>
      </c>
      <c r="AF3" s="60" t="s">
        <v>78</v>
      </c>
      <c r="AG3" s="60" t="s">
        <v>84</v>
      </c>
      <c r="AH3" s="60" t="s">
        <v>79</v>
      </c>
      <c r="AI3" s="60" t="s">
        <v>80</v>
      </c>
      <c r="AJ3" s="60" t="s">
        <v>81</v>
      </c>
      <c r="AK3" s="60" t="s">
        <v>82</v>
      </c>
      <c r="AL3" s="60" t="s">
        <v>85</v>
      </c>
      <c r="AM3" s="60" t="s">
        <v>86</v>
      </c>
      <c r="AN3" s="104" t="s">
        <v>0</v>
      </c>
      <c r="AO3" s="60" t="s">
        <v>76</v>
      </c>
      <c r="AP3" s="60" t="s">
        <v>83</v>
      </c>
      <c r="AQ3" s="60" t="s">
        <v>77</v>
      </c>
      <c r="AR3" s="60" t="s">
        <v>78</v>
      </c>
      <c r="AS3" s="60" t="s">
        <v>84</v>
      </c>
      <c r="AT3" s="60" t="s">
        <v>79</v>
      </c>
      <c r="AU3" s="60" t="s">
        <v>80</v>
      </c>
      <c r="AV3" s="60" t="s">
        <v>81</v>
      </c>
      <c r="AW3" s="60" t="s">
        <v>82</v>
      </c>
      <c r="AX3" s="60" t="s">
        <v>85</v>
      </c>
      <c r="AY3" s="60" t="s">
        <v>86</v>
      </c>
      <c r="AZ3" s="104" t="s">
        <v>0</v>
      </c>
      <c r="BA3" s="60" t="s">
        <v>76</v>
      </c>
      <c r="BB3" s="60" t="s">
        <v>83</v>
      </c>
      <c r="BC3" s="60" t="s">
        <v>77</v>
      </c>
      <c r="BD3" s="60" t="s">
        <v>78</v>
      </c>
      <c r="BE3" s="60" t="s">
        <v>84</v>
      </c>
      <c r="BF3" s="60" t="s">
        <v>79</v>
      </c>
      <c r="BG3" s="60" t="s">
        <v>80</v>
      </c>
      <c r="BH3" s="60" t="s">
        <v>81</v>
      </c>
      <c r="BI3" s="60" t="s">
        <v>82</v>
      </c>
      <c r="BJ3" s="60" t="s">
        <v>85</v>
      </c>
      <c r="BK3" s="60" t="s">
        <v>86</v>
      </c>
    </row>
    <row r="4" spans="1:63" ht="39" customHeight="1">
      <c r="A4" s="148" t="s">
        <v>109</v>
      </c>
      <c r="B4" s="111"/>
      <c r="C4" s="112" t="s">
        <v>144</v>
      </c>
      <c r="D4" s="61">
        <f>D10+D11+D12+D14+D13</f>
        <v>0</v>
      </c>
      <c r="E4" s="61">
        <f t="shared" ref="E4:AA4" si="0">E10+E11+E12+E14+E13</f>
        <v>0</v>
      </c>
      <c r="F4" s="61">
        <f t="shared" si="0"/>
        <v>0</v>
      </c>
      <c r="G4" s="61">
        <f t="shared" si="0"/>
        <v>0</v>
      </c>
      <c r="H4" s="61">
        <f t="shared" si="0"/>
        <v>0</v>
      </c>
      <c r="I4" s="61">
        <f t="shared" si="0"/>
        <v>0</v>
      </c>
      <c r="J4" s="61">
        <f t="shared" si="0"/>
        <v>0</v>
      </c>
      <c r="K4" s="61">
        <f t="shared" si="0"/>
        <v>0</v>
      </c>
      <c r="L4" s="61">
        <f t="shared" si="0"/>
        <v>0</v>
      </c>
      <c r="M4" s="61">
        <f t="shared" si="0"/>
        <v>0</v>
      </c>
      <c r="N4" s="61">
        <f t="shared" si="0"/>
        <v>0</v>
      </c>
      <c r="O4" s="61">
        <f t="shared" si="0"/>
        <v>0</v>
      </c>
      <c r="P4" s="61">
        <f t="shared" si="0"/>
        <v>0</v>
      </c>
      <c r="Q4" s="61">
        <f t="shared" si="0"/>
        <v>0</v>
      </c>
      <c r="R4" s="61">
        <f t="shared" si="0"/>
        <v>0</v>
      </c>
      <c r="S4" s="61">
        <f t="shared" si="0"/>
        <v>0</v>
      </c>
      <c r="T4" s="61">
        <f t="shared" si="0"/>
        <v>0</v>
      </c>
      <c r="U4" s="61">
        <f t="shared" si="0"/>
        <v>0</v>
      </c>
      <c r="V4" s="61">
        <f t="shared" si="0"/>
        <v>0</v>
      </c>
      <c r="W4" s="61">
        <f t="shared" si="0"/>
        <v>0</v>
      </c>
      <c r="X4" s="61">
        <f t="shared" si="0"/>
        <v>0</v>
      </c>
      <c r="Y4" s="61">
        <f t="shared" si="0"/>
        <v>0</v>
      </c>
      <c r="Z4" s="61">
        <f t="shared" si="0"/>
        <v>0</v>
      </c>
      <c r="AA4" s="61">
        <f t="shared" si="0"/>
        <v>0</v>
      </c>
      <c r="AB4" s="105">
        <f>AB5+AB6+AB7+AB8+AB9+AB10+AB11+AB12+AB14+AB13</f>
        <v>12135517.5</v>
      </c>
      <c r="AC4" s="105">
        <f t="shared" ref="AC4:BK4" si="1">AC5+AC6+AC7+AC8+AC9+AC10+AC11+AC12+AC14+AC13</f>
        <v>0</v>
      </c>
      <c r="AD4" s="105">
        <f t="shared" si="1"/>
        <v>0</v>
      </c>
      <c r="AE4" s="105">
        <f t="shared" si="1"/>
        <v>0</v>
      </c>
      <c r="AF4" s="105">
        <f t="shared" si="1"/>
        <v>0</v>
      </c>
      <c r="AG4" s="105">
        <f t="shared" si="1"/>
        <v>0</v>
      </c>
      <c r="AH4" s="105">
        <f t="shared" si="1"/>
        <v>0</v>
      </c>
      <c r="AI4" s="105">
        <f t="shared" si="1"/>
        <v>0</v>
      </c>
      <c r="AJ4" s="105">
        <f t="shared" si="1"/>
        <v>0</v>
      </c>
      <c r="AK4" s="105">
        <f t="shared" si="1"/>
        <v>0</v>
      </c>
      <c r="AL4" s="105">
        <f t="shared" si="1"/>
        <v>0</v>
      </c>
      <c r="AM4" s="105">
        <f t="shared" si="1"/>
        <v>0</v>
      </c>
      <c r="AN4" s="105">
        <f t="shared" si="1"/>
        <v>6011418.1999999993</v>
      </c>
      <c r="AO4" s="105">
        <f t="shared" si="1"/>
        <v>0</v>
      </c>
      <c r="AP4" s="105">
        <f t="shared" si="1"/>
        <v>0</v>
      </c>
      <c r="AQ4" s="105">
        <f t="shared" si="1"/>
        <v>0</v>
      </c>
      <c r="AR4" s="105">
        <f t="shared" si="1"/>
        <v>0</v>
      </c>
      <c r="AS4" s="105">
        <f t="shared" si="1"/>
        <v>0</v>
      </c>
      <c r="AT4" s="105">
        <f t="shared" si="1"/>
        <v>0</v>
      </c>
      <c r="AU4" s="105">
        <f t="shared" si="1"/>
        <v>0</v>
      </c>
      <c r="AV4" s="105">
        <f t="shared" si="1"/>
        <v>0</v>
      </c>
      <c r="AW4" s="105">
        <f t="shared" si="1"/>
        <v>0</v>
      </c>
      <c r="AX4" s="105">
        <f t="shared" si="1"/>
        <v>0</v>
      </c>
      <c r="AY4" s="105">
        <f t="shared" si="1"/>
        <v>0</v>
      </c>
      <c r="AZ4" s="105">
        <f t="shared" si="1"/>
        <v>3428890.8</v>
      </c>
      <c r="BA4" s="105">
        <f t="shared" si="1"/>
        <v>0</v>
      </c>
      <c r="BB4" s="105">
        <f t="shared" si="1"/>
        <v>0</v>
      </c>
      <c r="BC4" s="105">
        <f t="shared" si="1"/>
        <v>0</v>
      </c>
      <c r="BD4" s="105">
        <f t="shared" si="1"/>
        <v>0</v>
      </c>
      <c r="BE4" s="105">
        <f t="shared" si="1"/>
        <v>0</v>
      </c>
      <c r="BF4" s="105">
        <f t="shared" si="1"/>
        <v>0</v>
      </c>
      <c r="BG4" s="105">
        <f t="shared" si="1"/>
        <v>0</v>
      </c>
      <c r="BH4" s="105">
        <f t="shared" si="1"/>
        <v>0</v>
      </c>
      <c r="BI4" s="105">
        <f t="shared" si="1"/>
        <v>0</v>
      </c>
      <c r="BJ4" s="105">
        <f t="shared" si="1"/>
        <v>0</v>
      </c>
      <c r="BK4" s="105">
        <f t="shared" si="1"/>
        <v>0</v>
      </c>
    </row>
    <row r="5" spans="1:63" s="137" customFormat="1" ht="39" customHeight="1">
      <c r="A5" s="149"/>
      <c r="B5" s="94" t="s">
        <v>110</v>
      </c>
      <c r="C5" s="95" t="s">
        <v>125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9">
        <v>1006202.1</v>
      </c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9">
        <v>2078640.9</v>
      </c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9">
        <v>2078640.9</v>
      </c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</row>
    <row r="6" spans="1:63" s="137" customFormat="1" ht="39" customHeight="1">
      <c r="A6" s="149"/>
      <c r="B6" s="94" t="s">
        <v>110</v>
      </c>
      <c r="C6" s="95" t="s">
        <v>126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9">
        <v>639030.1</v>
      </c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9">
        <v>1350249.9</v>
      </c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9">
        <v>1350249.9</v>
      </c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</row>
    <row r="7" spans="1:63" s="137" customFormat="1" ht="39" customHeight="1">
      <c r="A7" s="149"/>
      <c r="B7" s="94" t="s">
        <v>110</v>
      </c>
      <c r="C7" s="95" t="s">
        <v>127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9">
        <v>7446.6</v>
      </c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9">
        <v>7738.9</v>
      </c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9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</row>
    <row r="8" spans="1:63" s="137" customFormat="1" ht="39" customHeight="1">
      <c r="A8" s="149"/>
      <c r="B8" s="94" t="s">
        <v>114</v>
      </c>
      <c r="C8" s="95" t="s">
        <v>111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9">
        <v>3837000</v>
      </c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9">
        <v>1980000</v>
      </c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7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</row>
    <row r="9" spans="1:63" s="137" customFormat="1" ht="39" customHeight="1">
      <c r="A9" s="149"/>
      <c r="B9" s="94" t="s">
        <v>114</v>
      </c>
      <c r="C9" s="95" t="s">
        <v>112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9">
        <v>159500</v>
      </c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9">
        <v>126000</v>
      </c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50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</row>
    <row r="10" spans="1:63" ht="37.5" customHeight="1">
      <c r="A10" s="149"/>
      <c r="B10" s="94" t="s">
        <v>114</v>
      </c>
      <c r="C10" s="95" t="s">
        <v>128</v>
      </c>
      <c r="D10" s="63"/>
      <c r="E10" s="64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4"/>
      <c r="Q10" s="64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9">
        <v>128000</v>
      </c>
      <c r="AC10" s="64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9">
        <v>64000</v>
      </c>
      <c r="AO10" s="64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50"/>
      <c r="BA10" s="64"/>
      <c r="BB10" s="65"/>
      <c r="BC10" s="65"/>
      <c r="BD10" s="65"/>
      <c r="BE10" s="65"/>
      <c r="BF10" s="65"/>
      <c r="BG10" s="65"/>
      <c r="BH10" s="65"/>
      <c r="BI10" s="65"/>
      <c r="BJ10" s="65"/>
      <c r="BK10" s="65"/>
    </row>
    <row r="11" spans="1:63" ht="25.5">
      <c r="A11" s="149"/>
      <c r="B11" s="94" t="s">
        <v>114</v>
      </c>
      <c r="C11" s="95" t="s">
        <v>113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4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9">
        <v>1738038.7</v>
      </c>
      <c r="AC11" s="64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9">
        <v>296788.5</v>
      </c>
      <c r="AO11" s="64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50"/>
      <c r="BA11" s="64"/>
      <c r="BB11" s="65"/>
      <c r="BC11" s="65"/>
      <c r="BD11" s="65"/>
      <c r="BE11" s="65"/>
      <c r="BF11" s="65"/>
      <c r="BG11" s="65"/>
      <c r="BH11" s="65"/>
      <c r="BI11" s="65"/>
      <c r="BJ11" s="65"/>
      <c r="BK11" s="65"/>
    </row>
    <row r="12" spans="1:63" ht="29.25" customHeight="1">
      <c r="A12" s="149"/>
      <c r="B12" s="94" t="s">
        <v>114</v>
      </c>
      <c r="C12" s="95" t="s">
        <v>129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4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9">
        <v>4509000</v>
      </c>
      <c r="AC12" s="64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9"/>
      <c r="AO12" s="64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50"/>
      <c r="BA12" s="64"/>
      <c r="BB12" s="65"/>
      <c r="BC12" s="65"/>
      <c r="BD12" s="65"/>
      <c r="BE12" s="65"/>
      <c r="BF12" s="65"/>
      <c r="BG12" s="65"/>
      <c r="BH12" s="65"/>
      <c r="BI12" s="65"/>
      <c r="BJ12" s="65"/>
      <c r="BK12" s="65"/>
    </row>
    <row r="13" spans="1:63" ht="29.25" customHeight="1">
      <c r="A13" s="149"/>
      <c r="B13" s="94" t="s">
        <v>114</v>
      </c>
      <c r="C13" s="95" t="s">
        <v>130</v>
      </c>
      <c r="D13" s="53"/>
      <c r="E13" s="53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4"/>
      <c r="Q13" s="64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9">
        <v>90000</v>
      </c>
      <c r="AC13" s="64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">
        <v>108000</v>
      </c>
      <c r="AO13" s="64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50"/>
      <c r="BA13" s="64"/>
      <c r="BB13" s="65"/>
      <c r="BC13" s="65"/>
      <c r="BD13" s="65"/>
      <c r="BE13" s="65"/>
      <c r="BF13" s="65"/>
      <c r="BG13" s="65"/>
      <c r="BH13" s="65"/>
      <c r="BI13" s="65"/>
      <c r="BJ13" s="65"/>
      <c r="BK13" s="65"/>
    </row>
    <row r="14" spans="1:63" ht="30.75" customHeight="1">
      <c r="A14" s="150"/>
      <c r="B14" s="94" t="s">
        <v>114</v>
      </c>
      <c r="C14" s="95" t="s">
        <v>131</v>
      </c>
      <c r="D14" s="63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9">
        <v>21300</v>
      </c>
      <c r="AC14" s="64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9"/>
      <c r="AO14" s="64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9"/>
      <c r="BA14" s="64"/>
      <c r="BB14" s="65"/>
      <c r="BC14" s="65"/>
      <c r="BD14" s="65"/>
      <c r="BE14" s="65"/>
      <c r="BF14" s="65"/>
      <c r="BG14" s="65"/>
      <c r="BH14" s="65"/>
      <c r="BI14" s="65"/>
      <c r="BJ14" s="65"/>
      <c r="BK14" s="65"/>
    </row>
    <row r="15" spans="1:63" ht="18" customHeight="1">
      <c r="A15" s="153" t="s">
        <v>109</v>
      </c>
      <c r="B15" s="6"/>
      <c r="C15" s="112" t="s">
        <v>116</v>
      </c>
      <c r="D15" s="67">
        <f>D21+D22+D23</f>
        <v>0</v>
      </c>
      <c r="E15" s="67">
        <f t="shared" ref="E15:Y15" si="2">E21+E22+E23</f>
        <v>0</v>
      </c>
      <c r="F15" s="67">
        <f t="shared" si="2"/>
        <v>0</v>
      </c>
      <c r="G15" s="67">
        <f t="shared" ref="G15" si="3">G21+G22+G23</f>
        <v>0</v>
      </c>
      <c r="H15" s="67">
        <f t="shared" si="2"/>
        <v>0</v>
      </c>
      <c r="I15" s="67">
        <f t="shared" ref="I15" si="4">I21+I22+I23</f>
        <v>0</v>
      </c>
      <c r="J15" s="67">
        <f t="shared" si="2"/>
        <v>0</v>
      </c>
      <c r="K15" s="67">
        <f t="shared" si="2"/>
        <v>0</v>
      </c>
      <c r="L15" s="67">
        <f t="shared" ref="L15:M15" si="5">L21+L22+L23</f>
        <v>0</v>
      </c>
      <c r="M15" s="67">
        <f t="shared" si="5"/>
        <v>0</v>
      </c>
      <c r="N15" s="67">
        <f t="shared" si="2"/>
        <v>0</v>
      </c>
      <c r="O15" s="67">
        <f t="shared" si="2"/>
        <v>0</v>
      </c>
      <c r="P15" s="67">
        <f t="shared" si="2"/>
        <v>0</v>
      </c>
      <c r="Q15" s="67">
        <f t="shared" si="2"/>
        <v>0</v>
      </c>
      <c r="R15" s="67">
        <f t="shared" si="2"/>
        <v>0</v>
      </c>
      <c r="S15" s="67">
        <f t="shared" si="2"/>
        <v>0</v>
      </c>
      <c r="T15" s="67">
        <f t="shared" si="2"/>
        <v>0</v>
      </c>
      <c r="U15" s="67">
        <f t="shared" si="2"/>
        <v>0</v>
      </c>
      <c r="V15" s="67">
        <f t="shared" si="2"/>
        <v>0</v>
      </c>
      <c r="W15" s="67">
        <f t="shared" si="2"/>
        <v>0</v>
      </c>
      <c r="X15" s="67">
        <f t="shared" si="2"/>
        <v>0</v>
      </c>
      <c r="Y15" s="67">
        <f t="shared" si="2"/>
        <v>0</v>
      </c>
      <c r="Z15" s="67">
        <f t="shared" ref="Z15:AA15" si="6">Z21+Z22+Z23</f>
        <v>0</v>
      </c>
      <c r="AA15" s="67">
        <f t="shared" si="6"/>
        <v>0</v>
      </c>
      <c r="AB15" s="107">
        <f>AB16+AB17+AB18+AB19+AB20+AB21+AB22+AB23</f>
        <v>6755340.2000000002</v>
      </c>
      <c r="AC15" s="107">
        <f t="shared" ref="AC15:BK15" si="7">AC16+AC17+AC18+AC19+AC20+AC21+AC22+AC23</f>
        <v>0</v>
      </c>
      <c r="AD15" s="107">
        <f t="shared" si="7"/>
        <v>0</v>
      </c>
      <c r="AE15" s="107">
        <f t="shared" si="7"/>
        <v>0</v>
      </c>
      <c r="AF15" s="107">
        <f t="shared" si="7"/>
        <v>0</v>
      </c>
      <c r="AG15" s="107">
        <f t="shared" si="7"/>
        <v>0</v>
      </c>
      <c r="AH15" s="107">
        <f t="shared" si="7"/>
        <v>0</v>
      </c>
      <c r="AI15" s="107">
        <f t="shared" si="7"/>
        <v>0</v>
      </c>
      <c r="AJ15" s="107">
        <f t="shared" si="7"/>
        <v>0</v>
      </c>
      <c r="AK15" s="107">
        <f t="shared" si="7"/>
        <v>0</v>
      </c>
      <c r="AL15" s="107">
        <f t="shared" si="7"/>
        <v>0</v>
      </c>
      <c r="AM15" s="107">
        <f t="shared" si="7"/>
        <v>0</v>
      </c>
      <c r="AN15" s="107">
        <f t="shared" si="7"/>
        <v>4520954.8</v>
      </c>
      <c r="AO15" s="107">
        <f t="shared" si="7"/>
        <v>0</v>
      </c>
      <c r="AP15" s="107">
        <f t="shared" si="7"/>
        <v>0</v>
      </c>
      <c r="AQ15" s="107">
        <f t="shared" si="7"/>
        <v>0</v>
      </c>
      <c r="AR15" s="107">
        <f t="shared" si="7"/>
        <v>0</v>
      </c>
      <c r="AS15" s="107">
        <f t="shared" si="7"/>
        <v>0</v>
      </c>
      <c r="AT15" s="107">
        <f t="shared" si="7"/>
        <v>0</v>
      </c>
      <c r="AU15" s="107">
        <f t="shared" si="7"/>
        <v>0</v>
      </c>
      <c r="AV15" s="107">
        <f t="shared" si="7"/>
        <v>0</v>
      </c>
      <c r="AW15" s="107">
        <f t="shared" si="7"/>
        <v>0</v>
      </c>
      <c r="AX15" s="107">
        <f t="shared" si="7"/>
        <v>0</v>
      </c>
      <c r="AY15" s="107">
        <f t="shared" si="7"/>
        <v>0</v>
      </c>
      <c r="AZ15" s="107">
        <f t="shared" si="7"/>
        <v>2290456.4000000004</v>
      </c>
      <c r="BA15" s="107">
        <f t="shared" si="7"/>
        <v>0</v>
      </c>
      <c r="BB15" s="107">
        <f t="shared" si="7"/>
        <v>0</v>
      </c>
      <c r="BC15" s="107">
        <f t="shared" si="7"/>
        <v>0</v>
      </c>
      <c r="BD15" s="107">
        <f t="shared" si="7"/>
        <v>0</v>
      </c>
      <c r="BE15" s="107">
        <f t="shared" si="7"/>
        <v>0</v>
      </c>
      <c r="BF15" s="107">
        <f t="shared" si="7"/>
        <v>0</v>
      </c>
      <c r="BG15" s="107">
        <f t="shared" si="7"/>
        <v>0</v>
      </c>
      <c r="BH15" s="107">
        <f t="shared" si="7"/>
        <v>0</v>
      </c>
      <c r="BI15" s="107">
        <f t="shared" si="7"/>
        <v>0</v>
      </c>
      <c r="BJ15" s="107">
        <f t="shared" si="7"/>
        <v>0</v>
      </c>
      <c r="BK15" s="107">
        <f t="shared" si="7"/>
        <v>0</v>
      </c>
    </row>
    <row r="16" spans="1:63" s="137" customFormat="1" ht="25.5" customHeight="1">
      <c r="A16" s="154"/>
      <c r="B16" s="94" t="s">
        <v>110</v>
      </c>
      <c r="C16" s="130" t="s">
        <v>132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9">
        <v>209431.2</v>
      </c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9">
        <v>209431.2</v>
      </c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9">
        <v>209431.2</v>
      </c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</row>
    <row r="17" spans="1:63" s="137" customFormat="1" ht="25.5" customHeight="1">
      <c r="A17" s="154"/>
      <c r="B17" s="94" t="s">
        <v>110</v>
      </c>
      <c r="C17" s="130" t="s">
        <v>133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9">
        <v>490000</v>
      </c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9">
        <v>490000</v>
      </c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9">
        <v>490000</v>
      </c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</row>
    <row r="18" spans="1:63" s="137" customFormat="1" ht="24.75" customHeight="1">
      <c r="A18" s="154"/>
      <c r="B18" s="94" t="s">
        <v>110</v>
      </c>
      <c r="C18" s="130" t="s">
        <v>134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9">
        <v>5000</v>
      </c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9">
        <v>5000</v>
      </c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9">
        <v>5000</v>
      </c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</row>
    <row r="19" spans="1:63" s="137" customFormat="1" ht="19.5" customHeight="1">
      <c r="A19" s="154"/>
      <c r="B19" s="94" t="s">
        <v>110</v>
      </c>
      <c r="C19" s="130" t="s">
        <v>135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9">
        <v>3447366</v>
      </c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5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5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</row>
    <row r="20" spans="1:63" s="137" customFormat="1" ht="19.5" customHeight="1">
      <c r="A20" s="154"/>
      <c r="B20" s="94" t="s">
        <v>110</v>
      </c>
      <c r="C20" s="130" t="s">
        <v>136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9">
        <v>15000</v>
      </c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9">
        <v>15000</v>
      </c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9">
        <v>15000</v>
      </c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</row>
    <row r="21" spans="1:63" ht="25.5" customHeight="1">
      <c r="A21" s="153"/>
      <c r="B21" s="94" t="s">
        <v>110</v>
      </c>
      <c r="C21" s="130" t="s">
        <v>137</v>
      </c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9">
        <v>436768</v>
      </c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9">
        <v>472860.7</v>
      </c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9">
        <v>511288.9</v>
      </c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</row>
    <row r="22" spans="1:63" s="73" customFormat="1" ht="25.5">
      <c r="A22" s="154"/>
      <c r="B22" s="94" t="s">
        <v>114</v>
      </c>
      <c r="C22" s="95" t="s">
        <v>117</v>
      </c>
      <c r="D22" s="71"/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1"/>
      <c r="Q22" s="71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9">
        <v>1750775</v>
      </c>
      <c r="AC22" s="71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9">
        <v>3243662.9</v>
      </c>
      <c r="AO22" s="71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9">
        <v>974736.3</v>
      </c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</row>
    <row r="23" spans="1:63" ht="25.5">
      <c r="A23" s="153"/>
      <c r="B23" s="94" t="s">
        <v>114</v>
      </c>
      <c r="C23" s="95" t="s">
        <v>138</v>
      </c>
      <c r="D23" s="53"/>
      <c r="E23" s="53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4"/>
      <c r="Q23" s="6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9">
        <v>401000</v>
      </c>
      <c r="AC23" s="64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9">
        <v>85000</v>
      </c>
      <c r="AO23" s="64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9">
        <v>85000</v>
      </c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</row>
    <row r="24" spans="1:63" ht="25.5" customHeight="1">
      <c r="A24" s="153">
        <v>1120</v>
      </c>
      <c r="B24" s="111"/>
      <c r="C24" s="113" t="s">
        <v>67</v>
      </c>
      <c r="D24" s="67">
        <f>D25+D28+D29</f>
        <v>0</v>
      </c>
      <c r="E24" s="67">
        <f t="shared" ref="E24:AA24" si="8">E25+E28+E29</f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107">
        <f>AB25+AB26+AB27+AB28+AB29</f>
        <v>17057634.699999999</v>
      </c>
      <c r="AC24" s="107">
        <f t="shared" ref="AC24:BK24" si="9">AC25+AC26+AC27+AC28+AC29</f>
        <v>0</v>
      </c>
      <c r="AD24" s="107">
        <f t="shared" si="9"/>
        <v>0</v>
      </c>
      <c r="AE24" s="107">
        <f t="shared" si="9"/>
        <v>0</v>
      </c>
      <c r="AF24" s="107">
        <f t="shared" si="9"/>
        <v>0</v>
      </c>
      <c r="AG24" s="107">
        <f t="shared" si="9"/>
        <v>0</v>
      </c>
      <c r="AH24" s="107">
        <f t="shared" si="9"/>
        <v>0</v>
      </c>
      <c r="AI24" s="107">
        <f t="shared" si="9"/>
        <v>0</v>
      </c>
      <c r="AJ24" s="107">
        <f t="shared" si="9"/>
        <v>0</v>
      </c>
      <c r="AK24" s="107">
        <f t="shared" si="9"/>
        <v>0</v>
      </c>
      <c r="AL24" s="107">
        <f t="shared" si="9"/>
        <v>0</v>
      </c>
      <c r="AM24" s="107">
        <f t="shared" si="9"/>
        <v>0</v>
      </c>
      <c r="AN24" s="107">
        <f t="shared" si="9"/>
        <v>16001536.299999999</v>
      </c>
      <c r="AO24" s="107">
        <f t="shared" si="9"/>
        <v>0</v>
      </c>
      <c r="AP24" s="107">
        <f t="shared" si="9"/>
        <v>0</v>
      </c>
      <c r="AQ24" s="107">
        <f t="shared" si="9"/>
        <v>0</v>
      </c>
      <c r="AR24" s="107">
        <f t="shared" si="9"/>
        <v>0</v>
      </c>
      <c r="AS24" s="107">
        <f t="shared" si="9"/>
        <v>0</v>
      </c>
      <c r="AT24" s="107">
        <f t="shared" si="9"/>
        <v>0</v>
      </c>
      <c r="AU24" s="107">
        <f t="shared" si="9"/>
        <v>0</v>
      </c>
      <c r="AV24" s="107">
        <f t="shared" si="9"/>
        <v>0</v>
      </c>
      <c r="AW24" s="107">
        <f t="shared" si="9"/>
        <v>0</v>
      </c>
      <c r="AX24" s="107">
        <f t="shared" si="9"/>
        <v>0</v>
      </c>
      <c r="AY24" s="107">
        <f t="shared" si="9"/>
        <v>0</v>
      </c>
      <c r="AZ24" s="107">
        <f t="shared" si="9"/>
        <v>4942601.9000000004</v>
      </c>
      <c r="BA24" s="107">
        <f t="shared" si="9"/>
        <v>0</v>
      </c>
      <c r="BB24" s="107">
        <f t="shared" si="9"/>
        <v>0</v>
      </c>
      <c r="BC24" s="107">
        <f t="shared" si="9"/>
        <v>0</v>
      </c>
      <c r="BD24" s="107">
        <f t="shared" si="9"/>
        <v>0</v>
      </c>
      <c r="BE24" s="107">
        <f t="shared" si="9"/>
        <v>0</v>
      </c>
      <c r="BF24" s="107">
        <f t="shared" si="9"/>
        <v>0</v>
      </c>
      <c r="BG24" s="107">
        <f t="shared" si="9"/>
        <v>0</v>
      </c>
      <c r="BH24" s="107">
        <f t="shared" si="9"/>
        <v>0</v>
      </c>
      <c r="BI24" s="107">
        <f t="shared" si="9"/>
        <v>0</v>
      </c>
      <c r="BJ24" s="107">
        <f t="shared" si="9"/>
        <v>0</v>
      </c>
      <c r="BK24" s="107">
        <f t="shared" si="9"/>
        <v>0</v>
      </c>
    </row>
    <row r="25" spans="1:63" s="78" customFormat="1" ht="38.25">
      <c r="A25" s="153"/>
      <c r="B25" s="94" t="s">
        <v>110</v>
      </c>
      <c r="C25" s="62" t="s">
        <v>118</v>
      </c>
      <c r="D25" s="74"/>
      <c r="E25" s="55"/>
      <c r="F25" s="54"/>
      <c r="G25" s="54"/>
      <c r="H25" s="55"/>
      <c r="I25" s="54"/>
      <c r="J25" s="55"/>
      <c r="K25" s="55"/>
      <c r="L25" s="55"/>
      <c r="M25" s="55"/>
      <c r="N25" s="55"/>
      <c r="O25" s="55"/>
      <c r="P25" s="55"/>
      <c r="Q25" s="55"/>
      <c r="R25" s="54"/>
      <c r="S25" s="54"/>
      <c r="T25" s="55"/>
      <c r="U25" s="54"/>
      <c r="V25" s="55"/>
      <c r="W25" s="55"/>
      <c r="X25" s="55"/>
      <c r="Y25" s="55"/>
      <c r="Z25" s="55"/>
      <c r="AA25" s="55"/>
      <c r="AB25" s="51">
        <v>104900.8</v>
      </c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2">
        <v>209801.60000000001</v>
      </c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1">
        <v>314702.40000000002</v>
      </c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</row>
    <row r="26" spans="1:63" s="78" customFormat="1" ht="30.75" customHeight="1">
      <c r="A26" s="154"/>
      <c r="B26" s="94" t="s">
        <v>110</v>
      </c>
      <c r="C26" s="132" t="s">
        <v>146</v>
      </c>
      <c r="D26" s="139"/>
      <c r="E26" s="55"/>
      <c r="F26" s="54"/>
      <c r="G26" s="54"/>
      <c r="H26" s="55"/>
      <c r="I26" s="54"/>
      <c r="J26" s="55"/>
      <c r="K26" s="55"/>
      <c r="L26" s="55"/>
      <c r="M26" s="55"/>
      <c r="N26" s="55"/>
      <c r="O26" s="55"/>
      <c r="P26" s="55"/>
      <c r="Q26" s="55"/>
      <c r="R26" s="54"/>
      <c r="S26" s="54"/>
      <c r="T26" s="55"/>
      <c r="U26" s="54"/>
      <c r="V26" s="55"/>
      <c r="W26" s="55"/>
      <c r="X26" s="55"/>
      <c r="Y26" s="55"/>
      <c r="Z26" s="55"/>
      <c r="AA26" s="55"/>
      <c r="AB26" s="51">
        <v>43956</v>
      </c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2">
        <v>43956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1">
        <v>43956</v>
      </c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</row>
    <row r="27" spans="1:63" s="78" customFormat="1" ht="25.5">
      <c r="A27" s="154"/>
      <c r="B27" s="94" t="s">
        <v>139</v>
      </c>
      <c r="C27" s="132" t="s">
        <v>140</v>
      </c>
      <c r="D27" s="139"/>
      <c r="E27" s="55"/>
      <c r="F27" s="54"/>
      <c r="G27" s="54"/>
      <c r="H27" s="55"/>
      <c r="I27" s="54"/>
      <c r="J27" s="55"/>
      <c r="K27" s="55"/>
      <c r="L27" s="55"/>
      <c r="M27" s="55"/>
      <c r="N27" s="55"/>
      <c r="O27" s="55"/>
      <c r="P27" s="55"/>
      <c r="Q27" s="55"/>
      <c r="R27" s="54"/>
      <c r="S27" s="54"/>
      <c r="T27" s="55"/>
      <c r="U27" s="54"/>
      <c r="V27" s="55"/>
      <c r="W27" s="55"/>
      <c r="X27" s="55"/>
      <c r="Y27" s="55"/>
      <c r="Z27" s="55"/>
      <c r="AA27" s="55"/>
      <c r="AB27" s="51">
        <v>23652</v>
      </c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2">
        <v>25272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1">
        <v>26892</v>
      </c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</row>
    <row r="28" spans="1:63" ht="28.5" customHeight="1">
      <c r="A28" s="153"/>
      <c r="B28" s="94" t="s">
        <v>114</v>
      </c>
      <c r="C28" s="95" t="s">
        <v>119</v>
      </c>
      <c r="D28" s="75"/>
      <c r="E28" s="65"/>
      <c r="F28" s="76"/>
      <c r="G28" s="76"/>
      <c r="H28" s="76"/>
      <c r="I28" s="76"/>
      <c r="J28" s="76"/>
      <c r="K28" s="77"/>
      <c r="L28" s="77"/>
      <c r="M28" s="77"/>
      <c r="N28" s="77"/>
      <c r="O28" s="77"/>
      <c r="P28" s="64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51">
        <v>16832645</v>
      </c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51">
        <v>15721347</v>
      </c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51">
        <v>4555842</v>
      </c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</row>
    <row r="29" spans="1:63" ht="48" customHeight="1">
      <c r="A29" s="153"/>
      <c r="B29" s="94" t="s">
        <v>114</v>
      </c>
      <c r="C29" s="95" t="s">
        <v>141</v>
      </c>
      <c r="D29" s="66"/>
      <c r="E29" s="66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4"/>
      <c r="Q29" s="64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9">
        <v>52480.9</v>
      </c>
      <c r="AC29" s="64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9">
        <v>1159.7</v>
      </c>
      <c r="AO29" s="64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9">
        <v>1209.5</v>
      </c>
      <c r="BA29" s="68"/>
      <c r="BB29" s="65"/>
      <c r="BC29" s="65"/>
      <c r="BD29" s="65"/>
      <c r="BE29" s="65"/>
      <c r="BF29" s="65"/>
      <c r="BG29" s="65"/>
      <c r="BH29" s="65"/>
      <c r="BI29" s="65"/>
      <c r="BJ29" s="65"/>
      <c r="BK29" s="65"/>
    </row>
    <row r="30" spans="1:63" s="88" customFormat="1" ht="19.5" customHeight="1">
      <c r="A30" s="49">
        <v>1147</v>
      </c>
      <c r="B30" s="114"/>
      <c r="C30" s="115" t="s">
        <v>105</v>
      </c>
      <c r="D30" s="89">
        <f>D31</f>
        <v>0</v>
      </c>
      <c r="E30" s="89">
        <f t="shared" ref="E30:BK30" si="10">E31</f>
        <v>0</v>
      </c>
      <c r="F30" s="89">
        <f t="shared" si="10"/>
        <v>0</v>
      </c>
      <c r="G30" s="89">
        <f t="shared" si="10"/>
        <v>0</v>
      </c>
      <c r="H30" s="89">
        <f t="shared" si="10"/>
        <v>0</v>
      </c>
      <c r="I30" s="89">
        <f t="shared" si="10"/>
        <v>0</v>
      </c>
      <c r="J30" s="89">
        <f t="shared" si="10"/>
        <v>0</v>
      </c>
      <c r="K30" s="89">
        <f t="shared" si="10"/>
        <v>0</v>
      </c>
      <c r="L30" s="89">
        <f t="shared" si="10"/>
        <v>0</v>
      </c>
      <c r="M30" s="89">
        <f t="shared" si="10"/>
        <v>0</v>
      </c>
      <c r="N30" s="89">
        <f t="shared" si="10"/>
        <v>0</v>
      </c>
      <c r="O30" s="89">
        <f t="shared" si="10"/>
        <v>0</v>
      </c>
      <c r="P30" s="89">
        <f t="shared" si="10"/>
        <v>0</v>
      </c>
      <c r="Q30" s="89">
        <f t="shared" si="10"/>
        <v>0</v>
      </c>
      <c r="R30" s="89">
        <f t="shared" si="10"/>
        <v>0</v>
      </c>
      <c r="S30" s="89">
        <f t="shared" si="10"/>
        <v>0</v>
      </c>
      <c r="T30" s="89">
        <f t="shared" si="10"/>
        <v>0</v>
      </c>
      <c r="U30" s="89">
        <f t="shared" si="10"/>
        <v>0</v>
      </c>
      <c r="V30" s="89">
        <f t="shared" si="10"/>
        <v>0</v>
      </c>
      <c r="W30" s="89">
        <f t="shared" si="10"/>
        <v>0</v>
      </c>
      <c r="X30" s="89">
        <f t="shared" si="10"/>
        <v>0</v>
      </c>
      <c r="Y30" s="89">
        <f t="shared" si="10"/>
        <v>0</v>
      </c>
      <c r="Z30" s="89">
        <f t="shared" si="10"/>
        <v>0</v>
      </c>
      <c r="AA30" s="89">
        <f t="shared" si="10"/>
        <v>0</v>
      </c>
      <c r="AB30" s="108">
        <f t="shared" si="10"/>
        <v>130000</v>
      </c>
      <c r="AC30" s="89">
        <f t="shared" si="10"/>
        <v>0</v>
      </c>
      <c r="AD30" s="89">
        <f t="shared" si="10"/>
        <v>0</v>
      </c>
      <c r="AE30" s="89">
        <f t="shared" si="10"/>
        <v>0</v>
      </c>
      <c r="AF30" s="89">
        <f t="shared" si="10"/>
        <v>0</v>
      </c>
      <c r="AG30" s="89">
        <f t="shared" si="10"/>
        <v>0</v>
      </c>
      <c r="AH30" s="89">
        <f t="shared" si="10"/>
        <v>0</v>
      </c>
      <c r="AI30" s="89">
        <f t="shared" si="10"/>
        <v>0</v>
      </c>
      <c r="AJ30" s="89">
        <f t="shared" si="10"/>
        <v>0</v>
      </c>
      <c r="AK30" s="89">
        <f t="shared" si="10"/>
        <v>0</v>
      </c>
      <c r="AL30" s="89">
        <f t="shared" si="10"/>
        <v>0</v>
      </c>
      <c r="AM30" s="89">
        <f t="shared" si="10"/>
        <v>0</v>
      </c>
      <c r="AN30" s="108">
        <f t="shared" si="10"/>
        <v>43200</v>
      </c>
      <c r="AO30" s="89">
        <f t="shared" si="10"/>
        <v>0</v>
      </c>
      <c r="AP30" s="89">
        <f t="shared" si="10"/>
        <v>0</v>
      </c>
      <c r="AQ30" s="89">
        <f t="shared" si="10"/>
        <v>0</v>
      </c>
      <c r="AR30" s="89">
        <f t="shared" si="10"/>
        <v>0</v>
      </c>
      <c r="AS30" s="89">
        <f t="shared" si="10"/>
        <v>0</v>
      </c>
      <c r="AT30" s="89">
        <f t="shared" si="10"/>
        <v>0</v>
      </c>
      <c r="AU30" s="89">
        <f t="shared" si="10"/>
        <v>0</v>
      </c>
      <c r="AV30" s="89">
        <f t="shared" si="10"/>
        <v>0</v>
      </c>
      <c r="AW30" s="89">
        <f t="shared" si="10"/>
        <v>0</v>
      </c>
      <c r="AX30" s="89">
        <f t="shared" si="10"/>
        <v>0</v>
      </c>
      <c r="AY30" s="89">
        <f t="shared" si="10"/>
        <v>0</v>
      </c>
      <c r="AZ30" s="108">
        <f t="shared" si="10"/>
        <v>43200</v>
      </c>
      <c r="BA30" s="89">
        <f t="shared" si="10"/>
        <v>0</v>
      </c>
      <c r="BB30" s="89">
        <f t="shared" si="10"/>
        <v>0</v>
      </c>
      <c r="BC30" s="89">
        <f t="shared" si="10"/>
        <v>0</v>
      </c>
      <c r="BD30" s="89">
        <f t="shared" si="10"/>
        <v>0</v>
      </c>
      <c r="BE30" s="89">
        <f t="shared" si="10"/>
        <v>0</v>
      </c>
      <c r="BF30" s="89">
        <f t="shared" si="10"/>
        <v>0</v>
      </c>
      <c r="BG30" s="89">
        <f t="shared" si="10"/>
        <v>0</v>
      </c>
      <c r="BH30" s="89">
        <f t="shared" si="10"/>
        <v>0</v>
      </c>
      <c r="BI30" s="89">
        <f t="shared" si="10"/>
        <v>0</v>
      </c>
      <c r="BJ30" s="89">
        <f t="shared" si="10"/>
        <v>0</v>
      </c>
      <c r="BK30" s="89">
        <f t="shared" si="10"/>
        <v>0</v>
      </c>
    </row>
    <row r="31" spans="1:63" s="88" customFormat="1" ht="30.75" customHeight="1">
      <c r="A31" s="48"/>
      <c r="B31" s="94" t="s">
        <v>110</v>
      </c>
      <c r="C31" s="62" t="s">
        <v>142</v>
      </c>
      <c r="D31" s="84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5"/>
      <c r="Q31" s="87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106">
        <v>130000</v>
      </c>
      <c r="AC31" s="64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106">
        <v>43200</v>
      </c>
      <c r="AO31" s="64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110">
        <v>43200</v>
      </c>
      <c r="BA31" s="64"/>
      <c r="BB31" s="86"/>
      <c r="BC31" s="86"/>
      <c r="BD31" s="86"/>
      <c r="BE31" s="86"/>
      <c r="BF31" s="86"/>
      <c r="BG31" s="86"/>
      <c r="BH31" s="86"/>
      <c r="BI31" s="86"/>
      <c r="BJ31" s="86"/>
      <c r="BK31" s="86"/>
    </row>
    <row r="34" spans="28:52">
      <c r="AB34" s="126">
        <f>AB4+AB15+AB24+AB30</f>
        <v>36078492.399999999</v>
      </c>
      <c r="AN34" s="126">
        <f>AN4+AN15+AN24+AN30</f>
        <v>26577109.299999997</v>
      </c>
      <c r="AZ34" s="126">
        <f>AZ4+AZ15+AZ24+AZ30</f>
        <v>10705149.100000001</v>
      </c>
    </row>
  </sheetData>
  <mergeCells count="10">
    <mergeCell ref="A15:A23"/>
    <mergeCell ref="A24:A29"/>
    <mergeCell ref="AZ2:BK2"/>
    <mergeCell ref="AB2:AM2"/>
    <mergeCell ref="AN2:AY2"/>
    <mergeCell ref="A4:A14"/>
    <mergeCell ref="A2:B3"/>
    <mergeCell ref="C2:C3"/>
    <mergeCell ref="D2:O2"/>
    <mergeCell ref="P2:Y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topLeftCell="A25" workbookViewId="0">
      <selection activeCell="L37" sqref="L37:N37"/>
    </sheetView>
  </sheetViews>
  <sheetFormatPr defaultRowHeight="13.5"/>
  <cols>
    <col min="1" max="1" width="7.5703125" style="10" customWidth="1"/>
    <col min="2" max="2" width="7.42578125" style="10" customWidth="1"/>
    <col min="3" max="4" width="9.140625" style="10"/>
    <col min="5" max="5" width="17.42578125" style="10" customWidth="1"/>
    <col min="6" max="6" width="11.42578125" style="10" customWidth="1"/>
    <col min="7" max="7" width="12" style="10" customWidth="1"/>
    <col min="8" max="8" width="11.5703125" style="10" customWidth="1"/>
    <col min="9" max="9" width="6" style="10" customWidth="1"/>
    <col min="10" max="10" width="6.140625" style="10" customWidth="1"/>
    <col min="11" max="11" width="6" style="10" customWidth="1"/>
    <col min="12" max="12" width="14.28515625" style="10" customWidth="1"/>
    <col min="13" max="13" width="14" style="10" customWidth="1"/>
    <col min="14" max="14" width="13.7109375" style="10" customWidth="1"/>
    <col min="15" max="15" width="13.28515625" style="10" customWidth="1"/>
    <col min="16" max="16" width="13.85546875" style="10" customWidth="1"/>
    <col min="17" max="17" width="13.5703125" style="10" customWidth="1"/>
    <col min="18" max="18" width="11" style="10" bestFit="1" customWidth="1"/>
    <col min="19" max="19" width="11.5703125" style="10" customWidth="1"/>
    <col min="20" max="20" width="10.7109375" style="10" customWidth="1"/>
    <col min="21" max="16384" width="9.140625" style="10"/>
  </cols>
  <sheetData>
    <row r="1" spans="1:20">
      <c r="A1" s="19" t="s">
        <v>14</v>
      </c>
    </row>
    <row r="2" spans="1:20">
      <c r="A2" s="20"/>
    </row>
    <row r="3" spans="1:20">
      <c r="A3" s="46" t="s">
        <v>98</v>
      </c>
    </row>
    <row r="4" spans="1:20" ht="14.25" thickBot="1">
      <c r="A4" s="21" t="s">
        <v>15</v>
      </c>
    </row>
    <row r="5" spans="1:20" ht="59.25" customHeight="1">
      <c r="A5" s="200" t="s">
        <v>2</v>
      </c>
      <c r="B5" s="215"/>
      <c r="C5" s="217" t="s">
        <v>16</v>
      </c>
      <c r="D5" s="201"/>
      <c r="E5" s="202"/>
      <c r="F5" s="200" t="s">
        <v>25</v>
      </c>
      <c r="G5" s="201"/>
      <c r="H5" s="202"/>
      <c r="I5" s="200" t="s">
        <v>26</v>
      </c>
      <c r="J5" s="201"/>
      <c r="K5" s="202"/>
      <c r="L5" s="200" t="s">
        <v>17</v>
      </c>
      <c r="M5" s="201"/>
      <c r="N5" s="202"/>
      <c r="O5" s="200" t="s">
        <v>28</v>
      </c>
      <c r="P5" s="201"/>
      <c r="Q5" s="202"/>
    </row>
    <row r="6" spans="1:20" ht="14.25" thickBot="1">
      <c r="A6" s="203"/>
      <c r="B6" s="216"/>
      <c r="C6" s="218"/>
      <c r="D6" s="219"/>
      <c r="E6" s="220"/>
      <c r="F6" s="203" t="s">
        <v>15</v>
      </c>
      <c r="G6" s="204"/>
      <c r="H6" s="205"/>
      <c r="I6" s="203" t="s">
        <v>27</v>
      </c>
      <c r="J6" s="204"/>
      <c r="K6" s="205"/>
      <c r="L6" s="203" t="s">
        <v>18</v>
      </c>
      <c r="M6" s="204"/>
      <c r="N6" s="205"/>
      <c r="O6" s="203" t="s">
        <v>15</v>
      </c>
      <c r="P6" s="204"/>
      <c r="Q6" s="205"/>
    </row>
    <row r="7" spans="1:20" ht="27.75" thickBot="1">
      <c r="A7" s="22" t="s">
        <v>19</v>
      </c>
      <c r="B7" s="23" t="s">
        <v>20</v>
      </c>
      <c r="C7" s="221"/>
      <c r="D7" s="222"/>
      <c r="E7" s="223"/>
      <c r="F7" s="47" t="s">
        <v>21</v>
      </c>
      <c r="G7" s="47" t="s">
        <v>22</v>
      </c>
      <c r="H7" s="47" t="s">
        <v>99</v>
      </c>
      <c r="I7" s="47" t="s">
        <v>21</v>
      </c>
      <c r="J7" s="47" t="s">
        <v>22</v>
      </c>
      <c r="K7" s="47" t="s">
        <v>99</v>
      </c>
      <c r="L7" s="47" t="s">
        <v>21</v>
      </c>
      <c r="M7" s="47" t="s">
        <v>22</v>
      </c>
      <c r="N7" s="47" t="s">
        <v>99</v>
      </c>
      <c r="O7" s="47" t="s">
        <v>21</v>
      </c>
      <c r="P7" s="47" t="s">
        <v>22</v>
      </c>
      <c r="Q7" s="47" t="s">
        <v>99</v>
      </c>
    </row>
    <row r="8" spans="1:20" ht="14.25" thickBot="1">
      <c r="A8" s="211" t="s">
        <v>23</v>
      </c>
      <c r="B8" s="212"/>
      <c r="C8" s="212"/>
      <c r="D8" s="213"/>
      <c r="E8" s="214"/>
      <c r="F8" s="21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20" ht="60" customHeight="1">
      <c r="A9" s="148" t="s">
        <v>109</v>
      </c>
      <c r="B9" s="120"/>
      <c r="C9" s="196" t="s">
        <v>143</v>
      </c>
      <c r="D9" s="196"/>
      <c r="E9" s="196"/>
      <c r="F9" s="116">
        <f>F10</f>
        <v>0</v>
      </c>
      <c r="G9" s="116">
        <f t="shared" ref="G9:K9" si="0">G10</f>
        <v>0</v>
      </c>
      <c r="H9" s="116">
        <f t="shared" si="0"/>
        <v>0</v>
      </c>
      <c r="I9" s="116">
        <f t="shared" si="0"/>
        <v>0</v>
      </c>
      <c r="J9" s="116">
        <f t="shared" si="0"/>
        <v>0</v>
      </c>
      <c r="K9" s="116">
        <f t="shared" si="0"/>
        <v>0</v>
      </c>
      <c r="L9" s="116">
        <f>L10+L11</f>
        <v>1408826.2</v>
      </c>
      <c r="M9" s="116">
        <f t="shared" ref="M9:N9" si="1">M10+M11</f>
        <v>2817652.5</v>
      </c>
      <c r="N9" s="116">
        <f t="shared" si="1"/>
        <v>2817652.5</v>
      </c>
      <c r="O9" s="116">
        <f t="shared" ref="O9" si="2">O10+O11</f>
        <v>1408826.2</v>
      </c>
      <c r="P9" s="116">
        <f t="shared" ref="P9" si="3">P10+P11</f>
        <v>2817652.5</v>
      </c>
      <c r="Q9" s="116">
        <f t="shared" ref="Q9" si="4">Q10+Q11</f>
        <v>2817652.5</v>
      </c>
      <c r="R9" s="45"/>
      <c r="S9" s="10" t="s">
        <v>145</v>
      </c>
    </row>
    <row r="10" spans="1:20" ht="42" customHeight="1">
      <c r="A10" s="149"/>
      <c r="B10" s="94" t="s">
        <v>110</v>
      </c>
      <c r="C10" s="178" t="s">
        <v>125</v>
      </c>
      <c r="D10" s="179"/>
      <c r="E10" s="180"/>
      <c r="F10" s="9"/>
      <c r="G10" s="9"/>
      <c r="H10" s="9"/>
      <c r="I10" s="25"/>
      <c r="J10" s="25"/>
      <c r="K10" s="25"/>
      <c r="L10" s="9">
        <v>878191.6</v>
      </c>
      <c r="M10" s="9">
        <v>1756383.2</v>
      </c>
      <c r="N10" s="9">
        <v>1756383.2</v>
      </c>
      <c r="O10" s="85">
        <f>F10+L10</f>
        <v>878191.6</v>
      </c>
      <c r="P10" s="85">
        <f t="shared" ref="P10:P11" si="5">G10+M10</f>
        <v>1756383.2</v>
      </c>
      <c r="Q10" s="85">
        <f t="shared" ref="Q10:Q11" si="6">H10+N10</f>
        <v>1756383.2</v>
      </c>
    </row>
    <row r="11" spans="1:20" ht="42" customHeight="1" thickBot="1">
      <c r="A11" s="144"/>
      <c r="B11" s="94" t="s">
        <v>110</v>
      </c>
      <c r="C11" s="197" t="s">
        <v>126</v>
      </c>
      <c r="D11" s="198"/>
      <c r="E11" s="199"/>
      <c r="F11" s="9"/>
      <c r="G11" s="9"/>
      <c r="H11" s="9"/>
      <c r="I11" s="27"/>
      <c r="J11" s="27"/>
      <c r="K11" s="27"/>
      <c r="L11" s="9">
        <v>530634.6</v>
      </c>
      <c r="M11" s="9">
        <v>1061269.3</v>
      </c>
      <c r="N11" s="9">
        <v>1061269.3</v>
      </c>
      <c r="O11" s="85">
        <f>F11+L11</f>
        <v>530634.6</v>
      </c>
      <c r="P11" s="85">
        <f t="shared" si="5"/>
        <v>1061269.3</v>
      </c>
      <c r="Q11" s="85">
        <f t="shared" si="6"/>
        <v>1061269.3</v>
      </c>
    </row>
    <row r="12" spans="1:20" ht="45.75" customHeight="1" thickBot="1">
      <c r="A12" s="206" t="s">
        <v>24</v>
      </c>
      <c r="B12" s="207"/>
      <c r="C12" s="207"/>
      <c r="D12" s="208"/>
      <c r="E12" s="209"/>
      <c r="F12" s="210"/>
      <c r="G12" s="121"/>
      <c r="H12" s="92"/>
      <c r="I12" s="92"/>
      <c r="J12" s="92"/>
      <c r="K12" s="92"/>
      <c r="L12" s="92"/>
      <c r="M12" s="92"/>
      <c r="N12" s="92"/>
      <c r="O12" s="92"/>
      <c r="P12" s="92"/>
      <c r="Q12" s="92"/>
    </row>
    <row r="13" spans="1:20" ht="56.25" customHeight="1">
      <c r="A13" s="189" t="s">
        <v>109</v>
      </c>
      <c r="B13" s="118"/>
      <c r="C13" s="196" t="s">
        <v>143</v>
      </c>
      <c r="D13" s="196"/>
      <c r="E13" s="196"/>
      <c r="F13" s="116">
        <f>F20+F21+F23</f>
        <v>0</v>
      </c>
      <c r="G13" s="116">
        <f t="shared" ref="G13:H13" si="7">G20+G21+G23</f>
        <v>0</v>
      </c>
      <c r="H13" s="116">
        <f t="shared" si="7"/>
        <v>0</v>
      </c>
      <c r="I13" s="116">
        <f t="shared" ref="I13" si="8">I20+I21+I23</f>
        <v>0</v>
      </c>
      <c r="J13" s="116">
        <f t="shared" ref="J13" si="9">J20+J21+J23</f>
        <v>0</v>
      </c>
      <c r="K13" s="116">
        <f t="shared" ref="K13" si="10">K20+K21+K23</f>
        <v>0</v>
      </c>
      <c r="L13" s="116">
        <f>L14+L15+L16+L17+L18+L19+L20+L21+L22+L23</f>
        <v>10726691.300000001</v>
      </c>
      <c r="M13" s="116">
        <f t="shared" ref="M13:N13" si="11">M14+M15+M16+M17+M18+M19+M20+M21+M22+M23</f>
        <v>3193765.6999999997</v>
      </c>
      <c r="N13" s="116">
        <f t="shared" si="11"/>
        <v>611238.29999999981</v>
      </c>
      <c r="O13" s="116">
        <f t="shared" ref="O13" si="12">O14+O15+O16+O17+O18+O19+O20+O21+O22+O23</f>
        <v>10726691.300000001</v>
      </c>
      <c r="P13" s="116">
        <f t="shared" ref="P13" si="13">P14+P15+P16+P17+P18+P19+P20+P21+P22+P23</f>
        <v>3193765.6999999997</v>
      </c>
      <c r="Q13" s="116">
        <f t="shared" ref="Q13" si="14">Q14+Q15+Q16+Q17+Q18+Q19+Q20+Q21+Q22+Q23</f>
        <v>611238.29999999981</v>
      </c>
    </row>
    <row r="14" spans="1:20" ht="29.25" customHeight="1">
      <c r="A14" s="177"/>
      <c r="B14" s="94" t="s">
        <v>110</v>
      </c>
      <c r="C14" s="178" t="s">
        <v>125</v>
      </c>
      <c r="D14" s="179"/>
      <c r="E14" s="180"/>
      <c r="F14" s="143"/>
      <c r="G14" s="143"/>
      <c r="H14" s="143"/>
      <c r="I14" s="143"/>
      <c r="J14" s="143"/>
      <c r="K14" s="143"/>
      <c r="L14" s="9">
        <f>1006202.1-L10</f>
        <v>128010.5</v>
      </c>
      <c r="M14" s="9">
        <f>2078640.9-M10</f>
        <v>322257.69999999995</v>
      </c>
      <c r="N14" s="9">
        <f>2078640.9-N10</f>
        <v>322257.69999999995</v>
      </c>
      <c r="O14" s="85">
        <f t="shared" ref="O14:O23" si="15">F14+L14</f>
        <v>128010.5</v>
      </c>
      <c r="P14" s="85">
        <f t="shared" ref="P14:P23" si="16">G14+M14</f>
        <v>322257.69999999995</v>
      </c>
      <c r="Q14" s="85">
        <f t="shared" ref="Q14:Q23" si="17">H14+N14</f>
        <v>322257.69999999995</v>
      </c>
      <c r="R14" s="45">
        <f>L13+L9</f>
        <v>12135517.5</v>
      </c>
      <c r="S14" s="45">
        <f>M13+M9</f>
        <v>6011418.1999999993</v>
      </c>
      <c r="T14" s="45">
        <f>N13+N9</f>
        <v>3428890.8</v>
      </c>
    </row>
    <row r="15" spans="1:20" ht="26.25" customHeight="1">
      <c r="A15" s="177"/>
      <c r="B15" s="94" t="s">
        <v>110</v>
      </c>
      <c r="C15" s="178" t="s">
        <v>126</v>
      </c>
      <c r="D15" s="179"/>
      <c r="E15" s="180"/>
      <c r="F15" s="143"/>
      <c r="G15" s="143"/>
      <c r="H15" s="143"/>
      <c r="I15" s="143"/>
      <c r="J15" s="143"/>
      <c r="K15" s="143"/>
      <c r="L15" s="9">
        <f>639030.1-L11</f>
        <v>108395.5</v>
      </c>
      <c r="M15" s="9">
        <f>1350249.9-M11</f>
        <v>288980.59999999986</v>
      </c>
      <c r="N15" s="9">
        <f>1350249.9-N11</f>
        <v>288980.59999999986</v>
      </c>
      <c r="O15" s="85">
        <f t="shared" si="15"/>
        <v>108395.5</v>
      </c>
      <c r="P15" s="85">
        <f t="shared" si="16"/>
        <v>288980.59999999986</v>
      </c>
      <c r="Q15" s="85">
        <f t="shared" si="17"/>
        <v>288980.59999999986</v>
      </c>
      <c r="S15" s="45"/>
    </row>
    <row r="16" spans="1:20" ht="27" customHeight="1">
      <c r="A16" s="177"/>
      <c r="B16" s="94" t="s">
        <v>110</v>
      </c>
      <c r="C16" s="178" t="s">
        <v>127</v>
      </c>
      <c r="D16" s="179"/>
      <c r="E16" s="180"/>
      <c r="F16" s="143"/>
      <c r="G16" s="143"/>
      <c r="H16" s="143"/>
      <c r="I16" s="143"/>
      <c r="J16" s="143"/>
      <c r="K16" s="143"/>
      <c r="L16" s="9">
        <v>7446.6</v>
      </c>
      <c r="M16" s="9">
        <v>7738.9</v>
      </c>
      <c r="N16" s="9"/>
      <c r="O16" s="85">
        <f t="shared" si="15"/>
        <v>7446.6</v>
      </c>
      <c r="P16" s="85">
        <f t="shared" si="16"/>
        <v>7738.9</v>
      </c>
      <c r="Q16" s="85">
        <f t="shared" si="17"/>
        <v>0</v>
      </c>
    </row>
    <row r="17" spans="1:18" ht="25.5" customHeight="1">
      <c r="A17" s="177"/>
      <c r="B17" s="94" t="s">
        <v>114</v>
      </c>
      <c r="C17" s="178" t="s">
        <v>111</v>
      </c>
      <c r="D17" s="179"/>
      <c r="E17" s="180"/>
      <c r="F17" s="143"/>
      <c r="G17" s="143"/>
      <c r="H17" s="143"/>
      <c r="I17" s="143"/>
      <c r="J17" s="143"/>
      <c r="K17" s="143"/>
      <c r="L17" s="9">
        <v>3837000</v>
      </c>
      <c r="M17" s="9">
        <v>1980000</v>
      </c>
      <c r="N17" s="17"/>
      <c r="O17" s="85">
        <f t="shared" si="15"/>
        <v>3837000</v>
      </c>
      <c r="P17" s="85">
        <f t="shared" si="16"/>
        <v>1980000</v>
      </c>
      <c r="Q17" s="85">
        <f t="shared" si="17"/>
        <v>0</v>
      </c>
    </row>
    <row r="18" spans="1:18" ht="24" customHeight="1">
      <c r="A18" s="177"/>
      <c r="B18" s="94" t="s">
        <v>114</v>
      </c>
      <c r="C18" s="178" t="s">
        <v>112</v>
      </c>
      <c r="D18" s="179"/>
      <c r="E18" s="180"/>
      <c r="F18" s="143"/>
      <c r="G18" s="143"/>
      <c r="H18" s="143"/>
      <c r="I18" s="143"/>
      <c r="J18" s="143"/>
      <c r="K18" s="143"/>
      <c r="L18" s="9">
        <v>159500</v>
      </c>
      <c r="M18" s="9">
        <v>126000</v>
      </c>
      <c r="N18" s="50"/>
      <c r="O18" s="85">
        <f t="shared" si="15"/>
        <v>159500</v>
      </c>
      <c r="P18" s="85">
        <f t="shared" si="16"/>
        <v>126000</v>
      </c>
      <c r="Q18" s="85">
        <f t="shared" si="17"/>
        <v>0</v>
      </c>
    </row>
    <row r="19" spans="1:18" ht="38.25" customHeight="1">
      <c r="A19" s="177"/>
      <c r="B19" s="94" t="s">
        <v>114</v>
      </c>
      <c r="C19" s="178" t="s">
        <v>128</v>
      </c>
      <c r="D19" s="179"/>
      <c r="E19" s="180"/>
      <c r="F19" s="9"/>
      <c r="G19" s="9"/>
      <c r="H19" s="9"/>
      <c r="I19" s="25"/>
      <c r="J19" s="25"/>
      <c r="K19" s="25"/>
      <c r="L19" s="9">
        <v>128000</v>
      </c>
      <c r="M19" s="9">
        <v>64000</v>
      </c>
      <c r="N19" s="50"/>
      <c r="O19" s="85">
        <f t="shared" si="15"/>
        <v>128000</v>
      </c>
      <c r="P19" s="85">
        <f t="shared" si="16"/>
        <v>64000</v>
      </c>
      <c r="Q19" s="85">
        <f t="shared" si="17"/>
        <v>0</v>
      </c>
    </row>
    <row r="20" spans="1:18" ht="29.25" customHeight="1">
      <c r="A20" s="189"/>
      <c r="B20" s="94" t="s">
        <v>114</v>
      </c>
      <c r="C20" s="178" t="s">
        <v>113</v>
      </c>
      <c r="D20" s="179"/>
      <c r="E20" s="180"/>
      <c r="F20" s="25"/>
      <c r="G20" s="25"/>
      <c r="H20" s="25"/>
      <c r="I20" s="25"/>
      <c r="J20" s="25"/>
      <c r="K20" s="25"/>
      <c r="L20" s="9">
        <v>1738038.7</v>
      </c>
      <c r="M20" s="9">
        <v>296788.5</v>
      </c>
      <c r="N20" s="50"/>
      <c r="O20" s="85">
        <f t="shared" si="15"/>
        <v>1738038.7</v>
      </c>
      <c r="P20" s="85">
        <f t="shared" si="16"/>
        <v>296788.5</v>
      </c>
      <c r="Q20" s="85">
        <f t="shared" si="17"/>
        <v>0</v>
      </c>
    </row>
    <row r="21" spans="1:18" ht="29.25" customHeight="1">
      <c r="A21" s="177"/>
      <c r="B21" s="94" t="s">
        <v>114</v>
      </c>
      <c r="C21" s="178" t="s">
        <v>129</v>
      </c>
      <c r="D21" s="179"/>
      <c r="E21" s="180"/>
      <c r="F21" s="27"/>
      <c r="G21" s="27"/>
      <c r="H21" s="27"/>
      <c r="I21" s="27"/>
      <c r="J21" s="27"/>
      <c r="K21" s="27"/>
      <c r="L21" s="9">
        <v>4509000</v>
      </c>
      <c r="M21" s="9"/>
      <c r="N21" s="50"/>
      <c r="O21" s="85">
        <f t="shared" si="15"/>
        <v>4509000</v>
      </c>
      <c r="P21" s="85">
        <f t="shared" si="16"/>
        <v>0</v>
      </c>
      <c r="Q21" s="85">
        <f t="shared" si="17"/>
        <v>0</v>
      </c>
      <c r="R21" s="45"/>
    </row>
    <row r="22" spans="1:18" ht="29.25" customHeight="1">
      <c r="A22" s="177"/>
      <c r="B22" s="94" t="s">
        <v>114</v>
      </c>
      <c r="C22" s="178" t="s">
        <v>130</v>
      </c>
      <c r="D22" s="179"/>
      <c r="E22" s="180"/>
      <c r="F22" s="27"/>
      <c r="G22" s="27"/>
      <c r="H22" s="27"/>
      <c r="I22" s="27"/>
      <c r="J22" s="27"/>
      <c r="K22" s="27"/>
      <c r="L22" s="9">
        <v>90000</v>
      </c>
      <c r="M22" s="9">
        <v>108000</v>
      </c>
      <c r="N22" s="50"/>
      <c r="O22" s="85">
        <f t="shared" si="15"/>
        <v>90000</v>
      </c>
      <c r="P22" s="85">
        <f t="shared" si="16"/>
        <v>108000</v>
      </c>
      <c r="Q22" s="85">
        <f t="shared" si="17"/>
        <v>0</v>
      </c>
    </row>
    <row r="23" spans="1:18" ht="41.25" customHeight="1">
      <c r="A23" s="177"/>
      <c r="B23" s="94" t="s">
        <v>114</v>
      </c>
      <c r="C23" s="178" t="s">
        <v>131</v>
      </c>
      <c r="D23" s="179"/>
      <c r="E23" s="180"/>
      <c r="F23" s="9"/>
      <c r="G23" s="9"/>
      <c r="H23" s="9"/>
      <c r="I23" s="25"/>
      <c r="J23" s="25"/>
      <c r="K23" s="25"/>
      <c r="L23" s="9">
        <v>21300</v>
      </c>
      <c r="M23" s="9"/>
      <c r="N23" s="9"/>
      <c r="O23" s="85">
        <f t="shared" si="15"/>
        <v>21300</v>
      </c>
      <c r="P23" s="85">
        <f t="shared" si="16"/>
        <v>0</v>
      </c>
      <c r="Q23" s="85">
        <f t="shared" si="17"/>
        <v>0</v>
      </c>
    </row>
    <row r="24" spans="1:18" ht="35.25" customHeight="1">
      <c r="A24" s="177"/>
      <c r="B24" s="118"/>
      <c r="C24" s="193" t="s">
        <v>116</v>
      </c>
      <c r="D24" s="194"/>
      <c r="E24" s="195"/>
      <c r="F24" s="129">
        <f>F32+F25</f>
        <v>0</v>
      </c>
      <c r="G24" s="129">
        <f t="shared" ref="G24:K24" si="18">G32+G25</f>
        <v>0</v>
      </c>
      <c r="H24" s="129">
        <f t="shared" si="18"/>
        <v>0</v>
      </c>
      <c r="I24" s="129">
        <f t="shared" si="18"/>
        <v>0</v>
      </c>
      <c r="J24" s="129">
        <f t="shared" si="18"/>
        <v>0</v>
      </c>
      <c r="K24" s="129">
        <f t="shared" si="18"/>
        <v>0</v>
      </c>
      <c r="L24" s="129">
        <f>L25+L26+L27+L28+L29+L30+L31+L32</f>
        <v>6755340.2000000002</v>
      </c>
      <c r="M24" s="129">
        <f t="shared" ref="M24:N24" si="19">M25+M26+M27+M28+M29+M30+M31+M32</f>
        <v>4520954.8</v>
      </c>
      <c r="N24" s="129">
        <f t="shared" si="19"/>
        <v>2290456.4000000004</v>
      </c>
      <c r="O24" s="129">
        <f t="shared" ref="O24" si="20">O25+O26+O27+O28+O29+O30+O31+O32</f>
        <v>6755340.2000000002</v>
      </c>
      <c r="P24" s="129">
        <f t="shared" ref="P24" si="21">P25+P26+P27+P28+P29+P30+P31+P32</f>
        <v>4520954.8</v>
      </c>
      <c r="Q24" s="129">
        <f t="shared" ref="Q24" si="22">Q25+Q26+Q27+Q28+Q29+Q30+Q31+Q32</f>
        <v>2290456.4000000004</v>
      </c>
    </row>
    <row r="25" spans="1:18" ht="29.25" customHeight="1">
      <c r="A25" s="177"/>
      <c r="B25" s="94" t="s">
        <v>110</v>
      </c>
      <c r="C25" s="190" t="s">
        <v>132</v>
      </c>
      <c r="D25" s="191"/>
      <c r="E25" s="192"/>
      <c r="F25" s="34"/>
      <c r="G25" s="34"/>
      <c r="H25" s="34"/>
      <c r="I25" s="25"/>
      <c r="J25" s="25"/>
      <c r="K25" s="25"/>
      <c r="L25" s="9">
        <v>209431.2</v>
      </c>
      <c r="M25" s="9">
        <v>209431.2</v>
      </c>
      <c r="N25" s="9">
        <v>209431.2</v>
      </c>
      <c r="O25" s="85">
        <f t="shared" ref="O25:O32" si="23">F25+L25</f>
        <v>209431.2</v>
      </c>
      <c r="P25" s="85">
        <f t="shared" ref="P25:P32" si="24">G25+M25</f>
        <v>209431.2</v>
      </c>
      <c r="Q25" s="85">
        <f t="shared" ref="Q25:Q32" si="25">H25+N25</f>
        <v>209431.2</v>
      </c>
    </row>
    <row r="26" spans="1:18" ht="33" customHeight="1">
      <c r="A26" s="177"/>
      <c r="B26" s="94" t="s">
        <v>110</v>
      </c>
      <c r="C26" s="190" t="s">
        <v>133</v>
      </c>
      <c r="D26" s="191"/>
      <c r="E26" s="192"/>
      <c r="F26" s="34"/>
      <c r="G26" s="34"/>
      <c r="H26" s="34"/>
      <c r="I26" s="27"/>
      <c r="J26" s="27"/>
      <c r="K26" s="27"/>
      <c r="L26" s="9">
        <v>490000</v>
      </c>
      <c r="M26" s="9">
        <v>490000</v>
      </c>
      <c r="N26" s="9">
        <v>490000</v>
      </c>
      <c r="O26" s="85">
        <f t="shared" si="23"/>
        <v>490000</v>
      </c>
      <c r="P26" s="85">
        <f t="shared" si="24"/>
        <v>490000</v>
      </c>
      <c r="Q26" s="85">
        <f t="shared" si="25"/>
        <v>490000</v>
      </c>
    </row>
    <row r="27" spans="1:18" ht="33" customHeight="1">
      <c r="A27" s="177"/>
      <c r="B27" s="94" t="s">
        <v>110</v>
      </c>
      <c r="C27" s="190" t="s">
        <v>134</v>
      </c>
      <c r="D27" s="191"/>
      <c r="E27" s="192"/>
      <c r="F27" s="34"/>
      <c r="G27" s="34"/>
      <c r="H27" s="34"/>
      <c r="I27" s="27"/>
      <c r="J27" s="27"/>
      <c r="K27" s="27"/>
      <c r="L27" s="9">
        <v>5000</v>
      </c>
      <c r="M27" s="9">
        <v>5000</v>
      </c>
      <c r="N27" s="9">
        <v>5000</v>
      </c>
      <c r="O27" s="85">
        <f t="shared" si="23"/>
        <v>5000</v>
      </c>
      <c r="P27" s="85">
        <f t="shared" si="24"/>
        <v>5000</v>
      </c>
      <c r="Q27" s="85">
        <f t="shared" si="25"/>
        <v>5000</v>
      </c>
    </row>
    <row r="28" spans="1:18" ht="24" customHeight="1">
      <c r="A28" s="177"/>
      <c r="B28" s="94" t="s">
        <v>110</v>
      </c>
      <c r="C28" s="190" t="s">
        <v>135</v>
      </c>
      <c r="D28" s="191"/>
      <c r="E28" s="192"/>
      <c r="F28" s="34"/>
      <c r="G28" s="34"/>
      <c r="H28" s="34"/>
      <c r="I28" s="27"/>
      <c r="J28" s="27"/>
      <c r="K28" s="27"/>
      <c r="L28" s="9">
        <v>3447366</v>
      </c>
      <c r="M28" s="135"/>
      <c r="N28" s="135"/>
      <c r="O28" s="85">
        <f t="shared" si="23"/>
        <v>3447366</v>
      </c>
      <c r="P28" s="85">
        <f t="shared" si="24"/>
        <v>0</v>
      </c>
      <c r="Q28" s="85">
        <f t="shared" si="25"/>
        <v>0</v>
      </c>
    </row>
    <row r="29" spans="1:18" ht="33" customHeight="1">
      <c r="A29" s="177"/>
      <c r="B29" s="94" t="s">
        <v>110</v>
      </c>
      <c r="C29" s="190" t="s">
        <v>136</v>
      </c>
      <c r="D29" s="191"/>
      <c r="E29" s="192"/>
      <c r="F29" s="34"/>
      <c r="G29" s="34"/>
      <c r="H29" s="34"/>
      <c r="I29" s="27"/>
      <c r="J29" s="27"/>
      <c r="K29" s="27"/>
      <c r="L29" s="9">
        <v>15000</v>
      </c>
      <c r="M29" s="9">
        <v>15000</v>
      </c>
      <c r="N29" s="9">
        <v>15000</v>
      </c>
      <c r="O29" s="85">
        <f t="shared" si="23"/>
        <v>15000</v>
      </c>
      <c r="P29" s="85">
        <f t="shared" si="24"/>
        <v>15000</v>
      </c>
      <c r="Q29" s="85">
        <f t="shared" si="25"/>
        <v>15000</v>
      </c>
    </row>
    <row r="30" spans="1:18" ht="33" customHeight="1">
      <c r="A30" s="177"/>
      <c r="B30" s="94" t="s">
        <v>110</v>
      </c>
      <c r="C30" s="190" t="s">
        <v>137</v>
      </c>
      <c r="D30" s="191"/>
      <c r="E30" s="192"/>
      <c r="F30" s="34"/>
      <c r="G30" s="34"/>
      <c r="H30" s="34"/>
      <c r="I30" s="27"/>
      <c r="J30" s="27"/>
      <c r="K30" s="27"/>
      <c r="L30" s="9">
        <v>436768</v>
      </c>
      <c r="M30" s="9">
        <v>472860.7</v>
      </c>
      <c r="N30" s="9">
        <v>511288.9</v>
      </c>
      <c r="O30" s="85">
        <f t="shared" si="23"/>
        <v>436768</v>
      </c>
      <c r="P30" s="85">
        <f t="shared" si="24"/>
        <v>472860.7</v>
      </c>
      <c r="Q30" s="85">
        <f t="shared" si="25"/>
        <v>511288.9</v>
      </c>
    </row>
    <row r="31" spans="1:18" ht="33" customHeight="1">
      <c r="A31" s="177"/>
      <c r="B31" s="94" t="s">
        <v>114</v>
      </c>
      <c r="C31" s="178" t="s">
        <v>117</v>
      </c>
      <c r="D31" s="179"/>
      <c r="E31" s="180"/>
      <c r="F31" s="34"/>
      <c r="G31" s="34"/>
      <c r="H31" s="34"/>
      <c r="I31" s="27"/>
      <c r="J31" s="27"/>
      <c r="K31" s="27"/>
      <c r="L31" s="9">
        <v>1750775</v>
      </c>
      <c r="M31" s="9">
        <v>3243662.9</v>
      </c>
      <c r="N31" s="9">
        <v>974736.3</v>
      </c>
      <c r="O31" s="85">
        <f t="shared" si="23"/>
        <v>1750775</v>
      </c>
      <c r="P31" s="85">
        <f t="shared" si="24"/>
        <v>3243662.9</v>
      </c>
      <c r="Q31" s="85">
        <f t="shared" si="25"/>
        <v>974736.3</v>
      </c>
    </row>
    <row r="32" spans="1:18" ht="36" customHeight="1" thickBot="1">
      <c r="A32" s="177"/>
      <c r="B32" s="94" t="s">
        <v>114</v>
      </c>
      <c r="C32" s="178" t="s">
        <v>138</v>
      </c>
      <c r="D32" s="179"/>
      <c r="E32" s="180"/>
      <c r="F32" s="9"/>
      <c r="G32" s="9"/>
      <c r="H32" s="9"/>
      <c r="I32" s="25"/>
      <c r="J32" s="25"/>
      <c r="K32" s="25"/>
      <c r="L32" s="9">
        <v>401000</v>
      </c>
      <c r="M32" s="9">
        <v>85000</v>
      </c>
      <c r="N32" s="9">
        <v>85000</v>
      </c>
      <c r="O32" s="85">
        <f t="shared" si="23"/>
        <v>401000</v>
      </c>
      <c r="P32" s="85">
        <f t="shared" si="24"/>
        <v>85000</v>
      </c>
      <c r="Q32" s="85">
        <f t="shared" si="25"/>
        <v>85000</v>
      </c>
    </row>
    <row r="33" spans="1:17" ht="33" customHeight="1">
      <c r="A33" s="181">
        <v>1120</v>
      </c>
      <c r="B33" s="118"/>
      <c r="C33" s="171" t="s">
        <v>67</v>
      </c>
      <c r="D33" s="172"/>
      <c r="E33" s="173"/>
      <c r="F33" s="116">
        <f>F34+F37+F38</f>
        <v>0</v>
      </c>
      <c r="G33" s="116">
        <f t="shared" ref="G33:K33" si="26">G34+G37+G38</f>
        <v>0</v>
      </c>
      <c r="H33" s="116">
        <f t="shared" si="26"/>
        <v>0</v>
      </c>
      <c r="I33" s="116">
        <f t="shared" si="26"/>
        <v>0</v>
      </c>
      <c r="J33" s="116">
        <f t="shared" si="26"/>
        <v>0</v>
      </c>
      <c r="K33" s="116">
        <f t="shared" si="26"/>
        <v>0</v>
      </c>
      <c r="L33" s="116">
        <f>L34+L35+L36+L37+L38</f>
        <v>17057634.699999999</v>
      </c>
      <c r="M33" s="116">
        <f t="shared" ref="M33:Q33" si="27">M34+M35+M36+M37+M38</f>
        <v>16001536.299999999</v>
      </c>
      <c r="N33" s="116">
        <f t="shared" si="27"/>
        <v>4942601.9000000004</v>
      </c>
      <c r="O33" s="116">
        <f t="shared" si="27"/>
        <v>17057634.699999999</v>
      </c>
      <c r="P33" s="116">
        <f t="shared" si="27"/>
        <v>16001536.299999999</v>
      </c>
      <c r="Q33" s="116">
        <f t="shared" si="27"/>
        <v>4942601.9000000004</v>
      </c>
    </row>
    <row r="34" spans="1:17" ht="49.5" customHeight="1">
      <c r="A34" s="182"/>
      <c r="B34" s="94" t="s">
        <v>110</v>
      </c>
      <c r="C34" s="174" t="s">
        <v>118</v>
      </c>
      <c r="D34" s="175"/>
      <c r="E34" s="176"/>
      <c r="F34" s="51"/>
      <c r="G34" s="51"/>
      <c r="H34" s="51"/>
      <c r="I34" s="25"/>
      <c r="J34" s="25"/>
      <c r="K34" s="25"/>
      <c r="L34" s="51">
        <v>104900.8</v>
      </c>
      <c r="M34" s="51">
        <v>209801.60000000001</v>
      </c>
      <c r="N34" s="51">
        <v>314702.40000000002</v>
      </c>
      <c r="O34" s="85">
        <f>F34+L34</f>
        <v>104900.8</v>
      </c>
      <c r="P34" s="85">
        <f t="shared" ref="P34" si="28">G34+M34</f>
        <v>209801.60000000001</v>
      </c>
      <c r="Q34" s="85">
        <f t="shared" ref="Q34" si="29">H34+N34</f>
        <v>314702.40000000002</v>
      </c>
    </row>
    <row r="35" spans="1:17" ht="34.5" customHeight="1">
      <c r="A35" s="182"/>
      <c r="B35" s="94" t="s">
        <v>110</v>
      </c>
      <c r="C35" s="174" t="s">
        <v>146</v>
      </c>
      <c r="D35" s="175"/>
      <c r="E35" s="176"/>
      <c r="F35" s="51"/>
      <c r="G35" s="51"/>
      <c r="H35" s="51"/>
      <c r="I35" s="27"/>
      <c r="J35" s="27"/>
      <c r="K35" s="27"/>
      <c r="L35" s="51">
        <v>43956</v>
      </c>
      <c r="M35" s="51">
        <v>43956</v>
      </c>
      <c r="N35" s="51">
        <v>43956</v>
      </c>
      <c r="O35" s="85">
        <f>F35+L35</f>
        <v>43956</v>
      </c>
      <c r="P35" s="85">
        <f t="shared" ref="P35" si="30">G35+M35</f>
        <v>43956</v>
      </c>
      <c r="Q35" s="85">
        <f t="shared" ref="Q35" si="31">H35+N35</f>
        <v>43956</v>
      </c>
    </row>
    <row r="36" spans="1:17" ht="30.75" customHeight="1">
      <c r="A36" s="182"/>
      <c r="B36" s="94" t="s">
        <v>139</v>
      </c>
      <c r="C36" s="174" t="s">
        <v>140</v>
      </c>
      <c r="D36" s="175"/>
      <c r="E36" s="176"/>
      <c r="F36" s="51"/>
      <c r="G36" s="51"/>
      <c r="H36" s="51"/>
      <c r="I36" s="27"/>
      <c r="J36" s="27"/>
      <c r="K36" s="27"/>
      <c r="L36" s="51">
        <v>23652</v>
      </c>
      <c r="M36" s="51">
        <v>25272</v>
      </c>
      <c r="N36" s="51">
        <v>26892</v>
      </c>
      <c r="O36" s="85">
        <f>F36+L36</f>
        <v>23652</v>
      </c>
      <c r="P36" s="85">
        <f t="shared" ref="P36:P38" si="32">G36+M36</f>
        <v>25272</v>
      </c>
      <c r="Q36" s="85">
        <f t="shared" ref="Q36:Q38" si="33">H36+N36</f>
        <v>26892</v>
      </c>
    </row>
    <row r="37" spans="1:17" ht="36.75" customHeight="1">
      <c r="A37" s="182"/>
      <c r="B37" s="94" t="s">
        <v>114</v>
      </c>
      <c r="C37" s="178" t="s">
        <v>119</v>
      </c>
      <c r="D37" s="179"/>
      <c r="E37" s="180"/>
      <c r="F37" s="36"/>
      <c r="G37" s="36"/>
      <c r="H37" s="36"/>
      <c r="I37" s="25"/>
      <c r="J37" s="25"/>
      <c r="K37" s="25"/>
      <c r="L37" s="51">
        <v>16832645</v>
      </c>
      <c r="M37" s="51">
        <v>15721347</v>
      </c>
      <c r="N37" s="51">
        <v>4555842</v>
      </c>
      <c r="O37" s="85">
        <f>F37+L37</f>
        <v>16832645</v>
      </c>
      <c r="P37" s="85">
        <f t="shared" si="32"/>
        <v>15721347</v>
      </c>
      <c r="Q37" s="85">
        <f t="shared" si="33"/>
        <v>4555842</v>
      </c>
    </row>
    <row r="38" spans="1:17" ht="66" customHeight="1">
      <c r="A38" s="182"/>
      <c r="B38" s="94" t="s">
        <v>114</v>
      </c>
      <c r="C38" s="178" t="s">
        <v>120</v>
      </c>
      <c r="D38" s="179"/>
      <c r="E38" s="180"/>
      <c r="F38" s="9"/>
      <c r="G38" s="9"/>
      <c r="H38" s="9"/>
      <c r="I38" s="25"/>
      <c r="J38" s="25"/>
      <c r="K38" s="25"/>
      <c r="L38" s="9">
        <v>52480.9</v>
      </c>
      <c r="M38" s="9">
        <v>1159.7</v>
      </c>
      <c r="N38" s="9">
        <v>1209.5</v>
      </c>
      <c r="O38" s="85">
        <f>F38+L38</f>
        <v>52480.9</v>
      </c>
      <c r="P38" s="85">
        <f t="shared" si="32"/>
        <v>1159.7</v>
      </c>
      <c r="Q38" s="85">
        <f t="shared" si="33"/>
        <v>1209.5</v>
      </c>
    </row>
    <row r="39" spans="1:17" ht="34.5" customHeight="1">
      <c r="A39" s="177">
        <v>1147</v>
      </c>
      <c r="B39" s="119"/>
      <c r="C39" s="183" t="s">
        <v>105</v>
      </c>
      <c r="D39" s="184"/>
      <c r="E39" s="185"/>
      <c r="F39" s="117">
        <f>F40</f>
        <v>0</v>
      </c>
      <c r="G39" s="117">
        <f t="shared" ref="G39:Q39" si="34">G40</f>
        <v>0</v>
      </c>
      <c r="H39" s="117">
        <f t="shared" si="34"/>
        <v>0</v>
      </c>
      <c r="I39" s="117">
        <f t="shared" si="34"/>
        <v>0</v>
      </c>
      <c r="J39" s="117">
        <f t="shared" si="34"/>
        <v>0</v>
      </c>
      <c r="K39" s="117">
        <f t="shared" si="34"/>
        <v>0</v>
      </c>
      <c r="L39" s="117">
        <f t="shared" si="34"/>
        <v>130000</v>
      </c>
      <c r="M39" s="117">
        <f t="shared" si="34"/>
        <v>43200</v>
      </c>
      <c r="N39" s="117">
        <f t="shared" si="34"/>
        <v>43200</v>
      </c>
      <c r="O39" s="117">
        <f t="shared" si="34"/>
        <v>130000</v>
      </c>
      <c r="P39" s="117">
        <f t="shared" si="34"/>
        <v>43200</v>
      </c>
      <c r="Q39" s="117">
        <f t="shared" si="34"/>
        <v>43200</v>
      </c>
    </row>
    <row r="40" spans="1:17" ht="41.25" customHeight="1">
      <c r="A40" s="177"/>
      <c r="B40" s="94" t="s">
        <v>110</v>
      </c>
      <c r="C40" s="186" t="s">
        <v>142</v>
      </c>
      <c r="D40" s="187"/>
      <c r="E40" s="188"/>
      <c r="F40" s="18"/>
      <c r="G40" s="18"/>
      <c r="H40" s="18"/>
      <c r="I40" s="27"/>
      <c r="J40" s="27"/>
      <c r="K40" s="27"/>
      <c r="L40" s="85">
        <v>130000</v>
      </c>
      <c r="M40" s="85">
        <v>43200</v>
      </c>
      <c r="N40" s="85">
        <v>43200</v>
      </c>
      <c r="O40" s="85">
        <f>F40+L40</f>
        <v>130000</v>
      </c>
      <c r="P40" s="85">
        <f t="shared" ref="P40:Q40" si="35">G40+M40</f>
        <v>43200</v>
      </c>
      <c r="Q40" s="85">
        <f t="shared" si="35"/>
        <v>43200</v>
      </c>
    </row>
    <row r="41" spans="1:1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>
      <c r="A42" s="20"/>
    </row>
  </sheetData>
  <mergeCells count="49">
    <mergeCell ref="O5:Q5"/>
    <mergeCell ref="I6:K6"/>
    <mergeCell ref="L6:N6"/>
    <mergeCell ref="O6:Q6"/>
    <mergeCell ref="A12:D12"/>
    <mergeCell ref="E12:F12"/>
    <mergeCell ref="A8:D8"/>
    <mergeCell ref="E8:F8"/>
    <mergeCell ref="C9:E9"/>
    <mergeCell ref="C10:E10"/>
    <mergeCell ref="I5:K5"/>
    <mergeCell ref="L5:N5"/>
    <mergeCell ref="A5:B6"/>
    <mergeCell ref="C5:E7"/>
    <mergeCell ref="F5:H5"/>
    <mergeCell ref="F6:H6"/>
    <mergeCell ref="A9:A10"/>
    <mergeCell ref="C21:E21"/>
    <mergeCell ref="C16:E16"/>
    <mergeCell ref="C17:E17"/>
    <mergeCell ref="C18:E18"/>
    <mergeCell ref="C11:E11"/>
    <mergeCell ref="C22:E22"/>
    <mergeCell ref="C23:E23"/>
    <mergeCell ref="A13:A32"/>
    <mergeCell ref="C25:E25"/>
    <mergeCell ref="C24:E24"/>
    <mergeCell ref="C19:E19"/>
    <mergeCell ref="C13:E13"/>
    <mergeCell ref="C20:E20"/>
    <mergeCell ref="C26:E26"/>
    <mergeCell ref="C27:E27"/>
    <mergeCell ref="C28:E28"/>
    <mergeCell ref="C29:E29"/>
    <mergeCell ref="C30:E30"/>
    <mergeCell ref="C31:E31"/>
    <mergeCell ref="C14:E14"/>
    <mergeCell ref="C15:E15"/>
    <mergeCell ref="C33:E33"/>
    <mergeCell ref="C34:E34"/>
    <mergeCell ref="A39:A40"/>
    <mergeCell ref="C37:E37"/>
    <mergeCell ref="C32:E32"/>
    <mergeCell ref="A33:A38"/>
    <mergeCell ref="C38:E38"/>
    <mergeCell ref="C39:E39"/>
    <mergeCell ref="C40:E40"/>
    <mergeCell ref="C35:E35"/>
    <mergeCell ref="C36:E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0" sqref="C10"/>
    </sheetView>
  </sheetViews>
  <sheetFormatPr defaultRowHeight="15"/>
  <cols>
    <col min="1" max="1" width="91.28515625" customWidth="1"/>
    <col min="2" max="2" width="12.7109375" customWidth="1"/>
    <col min="3" max="3" width="13" customWidth="1"/>
    <col min="4" max="4" width="14.7109375" customWidth="1"/>
    <col min="5" max="5" width="12.85546875" customWidth="1"/>
  </cols>
  <sheetData>
    <row r="1" spans="1:5">
      <c r="A1" s="224" t="s">
        <v>97</v>
      </c>
      <c r="B1" s="224"/>
      <c r="C1" s="224"/>
      <c r="D1" s="224"/>
      <c r="E1" s="224"/>
    </row>
    <row r="2" spans="1:5">
      <c r="A2" s="39" t="s">
        <v>87</v>
      </c>
    </row>
    <row r="3" spans="1:5" ht="16.5">
      <c r="A3" s="40"/>
      <c r="B3" s="41" t="s">
        <v>88</v>
      </c>
      <c r="C3" s="41" t="s">
        <v>89</v>
      </c>
      <c r="D3" s="41" t="s">
        <v>90</v>
      </c>
      <c r="E3" s="41" t="s">
        <v>102</v>
      </c>
    </row>
    <row r="4" spans="1:5" ht="32.25" customHeight="1">
      <c r="A4" s="122" t="s">
        <v>122</v>
      </c>
      <c r="B4" s="43" t="s">
        <v>10</v>
      </c>
      <c r="C4" s="125"/>
      <c r="D4" s="125"/>
      <c r="E4" s="125"/>
    </row>
    <row r="5" spans="1:5" ht="27">
      <c r="A5" s="42" t="s">
        <v>103</v>
      </c>
      <c r="B5" s="79"/>
      <c r="C5" s="43" t="s">
        <v>10</v>
      </c>
      <c r="D5" s="43" t="s">
        <v>10</v>
      </c>
      <c r="E5" s="43" t="s">
        <v>10</v>
      </c>
    </row>
    <row r="6" spans="1:5" ht="27">
      <c r="A6" s="42" t="s">
        <v>123</v>
      </c>
      <c r="B6" s="43" t="s">
        <v>10</v>
      </c>
      <c r="C6" s="142">
        <f>C7+C8+C9</f>
        <v>36078492.399999999</v>
      </c>
      <c r="D6" s="142">
        <f t="shared" ref="D6:E6" si="0">D7+D8+D9</f>
        <v>26577109.299999997</v>
      </c>
      <c r="E6" s="141">
        <f t="shared" si="0"/>
        <v>10705149.100000001</v>
      </c>
    </row>
    <row r="7" spans="1:5" ht="27">
      <c r="A7" s="42" t="s">
        <v>101</v>
      </c>
      <c r="B7" s="43" t="s">
        <v>10</v>
      </c>
      <c r="C7" s="79"/>
      <c r="D7" s="79"/>
      <c r="E7" s="80"/>
    </row>
    <row r="8" spans="1:5" ht="18" customHeight="1">
      <c r="A8" s="42" t="s">
        <v>91</v>
      </c>
      <c r="B8" s="43" t="s">
        <v>10</v>
      </c>
      <c r="C8" s="44"/>
      <c r="D8" s="44"/>
      <c r="E8" s="44"/>
    </row>
    <row r="9" spans="1:5" ht="20.25" customHeight="1">
      <c r="A9" s="42" t="s">
        <v>92</v>
      </c>
      <c r="B9" s="43" t="s">
        <v>10</v>
      </c>
      <c r="C9" s="123">
        <f>'Հ 5'!L5</f>
        <v>36078492.399999999</v>
      </c>
      <c r="D9" s="123">
        <f>'Հ 5'!M5</f>
        <v>26577109.299999997</v>
      </c>
      <c r="E9" s="124">
        <f>'Հ 5'!N5</f>
        <v>10705149.100000001</v>
      </c>
    </row>
    <row r="10" spans="1:5">
      <c r="A10" s="42" t="s">
        <v>104</v>
      </c>
      <c r="B10" s="43" t="s">
        <v>10</v>
      </c>
      <c r="C10" s="141">
        <f>C6-B5</f>
        <v>36078492.399999999</v>
      </c>
      <c r="D10" s="141">
        <f>D6-B5</f>
        <v>26577109.299999997</v>
      </c>
      <c r="E10" s="141">
        <f>E6-B5</f>
        <v>10705149.100000001</v>
      </c>
    </row>
    <row r="11" spans="1:5" ht="27">
      <c r="A11" s="42" t="s">
        <v>124</v>
      </c>
      <c r="B11" s="43" t="s">
        <v>10</v>
      </c>
      <c r="C11" s="141">
        <f>+C6-C4</f>
        <v>36078492.399999999</v>
      </c>
      <c r="D11" s="141">
        <f>+D6-D4</f>
        <v>26577109.299999997</v>
      </c>
      <c r="E11" s="141">
        <f>+E6-E4</f>
        <v>10705149.100000001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I25" sqref="I25:K25"/>
    </sheetView>
  </sheetViews>
  <sheetFormatPr defaultRowHeight="13.5"/>
  <cols>
    <col min="1" max="1" width="9.140625" style="10"/>
    <col min="2" max="2" width="6.5703125" style="10" hidden="1" customWidth="1"/>
    <col min="3" max="3" width="34" style="10" customWidth="1"/>
    <col min="4" max="4" width="7.7109375" style="10" hidden="1" customWidth="1"/>
    <col min="5" max="5" width="7.42578125" style="10" hidden="1" customWidth="1"/>
    <col min="6" max="6" width="7" style="10" hidden="1" customWidth="1"/>
    <col min="7" max="7" width="9.140625" style="10" hidden="1" customWidth="1"/>
    <col min="8" max="8" width="10.42578125" style="10" hidden="1" customWidth="1"/>
    <col min="9" max="9" width="14.28515625" style="10" customWidth="1"/>
    <col min="10" max="10" width="13.7109375" style="10" customWidth="1"/>
    <col min="11" max="11" width="14.42578125" style="10" customWidth="1"/>
    <col min="12" max="12" width="14" style="10" customWidth="1"/>
    <col min="13" max="13" width="11.7109375" style="10" customWidth="1"/>
    <col min="14" max="14" width="11.28515625" style="10" customWidth="1"/>
    <col min="15" max="16384" width="9.140625" style="10"/>
  </cols>
  <sheetData>
    <row r="1" spans="1:14">
      <c r="A1" s="160"/>
      <c r="B1" s="160"/>
      <c r="C1" s="160"/>
      <c r="D1" s="160"/>
      <c r="E1" s="160"/>
      <c r="F1" s="160"/>
      <c r="G1" s="160"/>
      <c r="H1" s="160"/>
      <c r="I1" s="160"/>
    </row>
    <row r="2" spans="1:14">
      <c r="A2" s="11" t="s">
        <v>74</v>
      </c>
      <c r="B2" s="11"/>
      <c r="C2" s="11"/>
      <c r="D2" s="11"/>
      <c r="E2" s="11"/>
      <c r="F2" s="11"/>
      <c r="G2" s="11"/>
      <c r="H2" s="11"/>
      <c r="I2" s="11"/>
    </row>
    <row r="3" spans="1:14" ht="29.25" customHeight="1">
      <c r="A3" s="159" t="s">
        <v>2</v>
      </c>
      <c r="B3" s="159"/>
      <c r="C3" s="159" t="s">
        <v>3</v>
      </c>
      <c r="D3" s="159" t="s">
        <v>6</v>
      </c>
      <c r="E3" s="159"/>
      <c r="F3" s="159"/>
      <c r="G3" s="159" t="s">
        <v>93</v>
      </c>
      <c r="H3" s="159" t="s">
        <v>94</v>
      </c>
      <c r="I3" s="159" t="s">
        <v>11</v>
      </c>
      <c r="J3" s="159" t="s">
        <v>12</v>
      </c>
      <c r="K3" s="159" t="s">
        <v>96</v>
      </c>
    </row>
    <row r="4" spans="1:14" ht="32.25" customHeight="1">
      <c r="A4" s="159"/>
      <c r="B4" s="159"/>
      <c r="C4" s="159"/>
      <c r="D4" s="145" t="s">
        <v>7</v>
      </c>
      <c r="E4" s="145" t="s">
        <v>8</v>
      </c>
      <c r="F4" s="145" t="s">
        <v>9</v>
      </c>
      <c r="G4" s="159"/>
      <c r="H4" s="159"/>
      <c r="I4" s="159"/>
      <c r="J4" s="159"/>
      <c r="K4" s="159"/>
    </row>
    <row r="5" spans="1:14" ht="38.25">
      <c r="A5" s="148" t="s">
        <v>109</v>
      </c>
      <c r="B5" s="114"/>
      <c r="C5" s="112" t="s">
        <v>143</v>
      </c>
      <c r="D5" s="145" t="s">
        <v>10</v>
      </c>
      <c r="E5" s="145" t="s">
        <v>10</v>
      </c>
      <c r="F5" s="145" t="s">
        <v>10</v>
      </c>
      <c r="G5" s="37">
        <f t="shared" ref="G5:H5" si="0">G6+G7+G8+G15+G9</f>
        <v>0</v>
      </c>
      <c r="H5" s="37">
        <f t="shared" si="0"/>
        <v>0</v>
      </c>
      <c r="I5" s="140">
        <f>I6+I7+I8+I9+I10+I11+I12+I13+I14+I15</f>
        <v>12135517.5</v>
      </c>
      <c r="J5" s="140">
        <f t="shared" ref="J5:K5" si="1">J6+J7+J8+J9+J10+J11+J12+J13+J14+J15</f>
        <v>6011418.1999999993</v>
      </c>
      <c r="K5" s="140">
        <f t="shared" si="1"/>
        <v>3428890.8</v>
      </c>
      <c r="L5" s="45">
        <f>I5+I16+I25+I31</f>
        <v>36078492.399999999</v>
      </c>
      <c r="M5" s="45">
        <f>J5+J16+J25+J31</f>
        <v>26577109.299999997</v>
      </c>
      <c r="N5" s="45">
        <f>K5+K16+K25+K31</f>
        <v>10705149.100000001</v>
      </c>
    </row>
    <row r="6" spans="1:14" ht="34.5" hidden="1" customHeight="1">
      <c r="A6" s="149"/>
      <c r="B6" s="94" t="s">
        <v>110</v>
      </c>
      <c r="C6" s="95" t="s">
        <v>125</v>
      </c>
      <c r="D6" s="13"/>
      <c r="E6" s="13"/>
      <c r="F6" s="13"/>
      <c r="G6" s="14"/>
      <c r="H6" s="9"/>
      <c r="I6" s="9">
        <v>1006202.1</v>
      </c>
      <c r="J6" s="9">
        <v>2078640.9</v>
      </c>
      <c r="K6" s="9">
        <v>2078640.9</v>
      </c>
      <c r="L6" s="45"/>
      <c r="M6" s="45"/>
    </row>
    <row r="7" spans="1:14" ht="33.75" hidden="1" customHeight="1">
      <c r="A7" s="149"/>
      <c r="B7" s="94" t="s">
        <v>110</v>
      </c>
      <c r="C7" s="95" t="s">
        <v>126</v>
      </c>
      <c r="D7" s="13"/>
      <c r="E7" s="13"/>
      <c r="F7" s="13"/>
      <c r="G7" s="14"/>
      <c r="H7" s="9"/>
      <c r="I7" s="9">
        <v>639030.1</v>
      </c>
      <c r="J7" s="9">
        <v>1350249.9</v>
      </c>
      <c r="K7" s="9">
        <v>1350249.9</v>
      </c>
      <c r="L7" s="45"/>
    </row>
    <row r="8" spans="1:14" ht="34.5" hidden="1" customHeight="1">
      <c r="A8" s="149"/>
      <c r="B8" s="94" t="s">
        <v>110</v>
      </c>
      <c r="C8" s="95" t="s">
        <v>127</v>
      </c>
      <c r="D8" s="13"/>
      <c r="E8" s="13"/>
      <c r="F8" s="13"/>
      <c r="G8" s="14"/>
      <c r="H8" s="9"/>
      <c r="I8" s="9">
        <v>7446.6</v>
      </c>
      <c r="J8" s="9">
        <v>7738.9</v>
      </c>
      <c r="K8" s="9"/>
    </row>
    <row r="9" spans="1:14" ht="30.75" hidden="1" customHeight="1">
      <c r="A9" s="149"/>
      <c r="B9" s="94" t="s">
        <v>114</v>
      </c>
      <c r="C9" s="95" t="s">
        <v>111</v>
      </c>
      <c r="D9" s="13"/>
      <c r="E9" s="13"/>
      <c r="F9" s="13"/>
      <c r="G9" s="17"/>
      <c r="H9" s="9"/>
      <c r="I9" s="9">
        <v>3837000</v>
      </c>
      <c r="J9" s="9">
        <v>1980000</v>
      </c>
      <c r="K9" s="17"/>
    </row>
    <row r="10" spans="1:14" ht="31.5" hidden="1" customHeight="1">
      <c r="A10" s="149"/>
      <c r="B10" s="94" t="s">
        <v>114</v>
      </c>
      <c r="C10" s="95" t="s">
        <v>112</v>
      </c>
      <c r="D10" s="133"/>
      <c r="E10" s="133"/>
      <c r="F10" s="133"/>
      <c r="G10" s="50"/>
      <c r="H10" s="9"/>
      <c r="I10" s="9">
        <v>159500</v>
      </c>
      <c r="J10" s="9">
        <v>126000</v>
      </c>
      <c r="K10" s="50"/>
    </row>
    <row r="11" spans="1:14" ht="38.25" hidden="1">
      <c r="A11" s="149"/>
      <c r="B11" s="94" t="s">
        <v>114</v>
      </c>
      <c r="C11" s="95" t="s">
        <v>128</v>
      </c>
      <c r="D11" s="133"/>
      <c r="E11" s="133"/>
      <c r="F11" s="133"/>
      <c r="G11" s="50"/>
      <c r="H11" s="9"/>
      <c r="I11" s="9">
        <v>128000</v>
      </c>
      <c r="J11" s="9">
        <v>64000</v>
      </c>
      <c r="K11" s="50"/>
    </row>
    <row r="12" spans="1:14" ht="33" hidden="1" customHeight="1">
      <c r="A12" s="149"/>
      <c r="B12" s="94" t="s">
        <v>114</v>
      </c>
      <c r="C12" s="95" t="s">
        <v>113</v>
      </c>
      <c r="D12" s="133"/>
      <c r="E12" s="133"/>
      <c r="F12" s="133"/>
      <c r="G12" s="50"/>
      <c r="H12" s="9"/>
      <c r="I12" s="9">
        <v>1738038.7</v>
      </c>
      <c r="J12" s="9">
        <v>296788.5</v>
      </c>
      <c r="K12" s="50"/>
    </row>
    <row r="13" spans="1:14" ht="32.25" hidden="1" customHeight="1">
      <c r="A13" s="149"/>
      <c r="B13" s="94" t="s">
        <v>114</v>
      </c>
      <c r="C13" s="95" t="s">
        <v>129</v>
      </c>
      <c r="D13" s="133"/>
      <c r="E13" s="133"/>
      <c r="F13" s="133"/>
      <c r="G13" s="50"/>
      <c r="H13" s="9"/>
      <c r="I13" s="9">
        <v>4509000</v>
      </c>
      <c r="J13" s="9"/>
      <c r="K13" s="50"/>
    </row>
    <row r="14" spans="1:14" ht="34.5" hidden="1" customHeight="1">
      <c r="A14" s="149"/>
      <c r="B14" s="94" t="s">
        <v>114</v>
      </c>
      <c r="C14" s="95" t="s">
        <v>130</v>
      </c>
      <c r="D14" s="133"/>
      <c r="E14" s="133"/>
      <c r="F14" s="133"/>
      <c r="G14" s="50"/>
      <c r="H14" s="9"/>
      <c r="I14" s="9">
        <v>90000</v>
      </c>
      <c r="J14" s="9">
        <v>108000</v>
      </c>
      <c r="K14" s="50"/>
    </row>
    <row r="15" spans="1:14" ht="38.25" hidden="1">
      <c r="A15" s="150"/>
      <c r="B15" s="94" t="s">
        <v>114</v>
      </c>
      <c r="C15" s="95" t="s">
        <v>131</v>
      </c>
      <c r="D15" s="13"/>
      <c r="E15" s="13"/>
      <c r="F15" s="13"/>
      <c r="G15" s="14"/>
      <c r="H15" s="15"/>
      <c r="I15" s="9">
        <v>21300</v>
      </c>
      <c r="J15" s="9"/>
      <c r="K15" s="9"/>
    </row>
    <row r="16" spans="1:14" ht="31.5" customHeight="1">
      <c r="A16" s="153" t="s">
        <v>109</v>
      </c>
      <c r="B16" s="111"/>
      <c r="C16" s="112" t="s">
        <v>116</v>
      </c>
      <c r="D16" s="145" t="s">
        <v>10</v>
      </c>
      <c r="E16" s="145" t="s">
        <v>10</v>
      </c>
      <c r="F16" s="16" t="s">
        <v>10</v>
      </c>
      <c r="G16" s="28">
        <f t="shared" ref="G16:H16" si="2">G22+G24+G23</f>
        <v>0</v>
      </c>
      <c r="H16" s="28">
        <f t="shared" si="2"/>
        <v>0</v>
      </c>
      <c r="I16" s="140">
        <f>I17+I18+I19+I20+I21+I22+I23+I24</f>
        <v>6755340.2000000002</v>
      </c>
      <c r="J16" s="140">
        <f t="shared" ref="J16:K16" si="3">J17+J18+J19+J20+J21+J22+J23+J24</f>
        <v>4520954.8</v>
      </c>
      <c r="K16" s="140">
        <f t="shared" si="3"/>
        <v>2290456.4000000004</v>
      </c>
    </row>
    <row r="17" spans="1:11" ht="31.5" hidden="1" customHeight="1">
      <c r="A17" s="154"/>
      <c r="B17" s="94" t="s">
        <v>110</v>
      </c>
      <c r="C17" s="130" t="s">
        <v>132</v>
      </c>
      <c r="D17" s="134"/>
      <c r="E17" s="134"/>
      <c r="F17" s="134"/>
      <c r="G17" s="135"/>
      <c r="H17" s="135"/>
      <c r="I17" s="9">
        <v>209431.2</v>
      </c>
      <c r="J17" s="9">
        <v>209431.2</v>
      </c>
      <c r="K17" s="9">
        <v>209431.2</v>
      </c>
    </row>
    <row r="18" spans="1:11" ht="34.5" hidden="1" customHeight="1">
      <c r="A18" s="154"/>
      <c r="B18" s="94" t="s">
        <v>110</v>
      </c>
      <c r="C18" s="130" t="s">
        <v>133</v>
      </c>
      <c r="D18" s="134"/>
      <c r="E18" s="134"/>
      <c r="F18" s="134"/>
      <c r="G18" s="135"/>
      <c r="H18" s="135"/>
      <c r="I18" s="9">
        <v>490000</v>
      </c>
      <c r="J18" s="9">
        <v>490000</v>
      </c>
      <c r="K18" s="9">
        <v>490000</v>
      </c>
    </row>
    <row r="19" spans="1:11" ht="39.75" hidden="1" customHeight="1">
      <c r="A19" s="154"/>
      <c r="B19" s="94" t="s">
        <v>110</v>
      </c>
      <c r="C19" s="130" t="s">
        <v>134</v>
      </c>
      <c r="D19" s="134"/>
      <c r="E19" s="134"/>
      <c r="F19" s="134"/>
      <c r="G19" s="135"/>
      <c r="H19" s="135"/>
      <c r="I19" s="9">
        <v>5000</v>
      </c>
      <c r="J19" s="9">
        <v>5000</v>
      </c>
      <c r="K19" s="9">
        <v>5000</v>
      </c>
    </row>
    <row r="20" spans="1:11" ht="31.5" hidden="1" customHeight="1">
      <c r="A20" s="154"/>
      <c r="B20" s="94" t="s">
        <v>110</v>
      </c>
      <c r="C20" s="130" t="s">
        <v>135</v>
      </c>
      <c r="D20" s="134"/>
      <c r="E20" s="134"/>
      <c r="F20" s="134"/>
      <c r="G20" s="135"/>
      <c r="H20" s="135"/>
      <c r="I20" s="9">
        <v>3447366</v>
      </c>
      <c r="J20" s="135"/>
      <c r="K20" s="135"/>
    </row>
    <row r="21" spans="1:11" ht="39.75" hidden="1" customHeight="1">
      <c r="A21" s="154"/>
      <c r="B21" s="94" t="s">
        <v>110</v>
      </c>
      <c r="C21" s="130" t="s">
        <v>136</v>
      </c>
      <c r="D21" s="134"/>
      <c r="E21" s="134"/>
      <c r="F21" s="134"/>
      <c r="G21" s="135"/>
      <c r="H21" s="135"/>
      <c r="I21" s="9">
        <v>15000</v>
      </c>
      <c r="J21" s="9">
        <v>15000</v>
      </c>
      <c r="K21" s="9">
        <v>15000</v>
      </c>
    </row>
    <row r="22" spans="1:11" ht="33" hidden="1" customHeight="1">
      <c r="A22" s="153"/>
      <c r="B22" s="94" t="s">
        <v>110</v>
      </c>
      <c r="C22" s="130" t="s">
        <v>137</v>
      </c>
      <c r="D22" s="13"/>
      <c r="E22" s="13"/>
      <c r="F22" s="13"/>
      <c r="G22" s="17"/>
      <c r="H22" s="17"/>
      <c r="I22" s="9">
        <v>436768</v>
      </c>
      <c r="J22" s="9">
        <v>472860.7</v>
      </c>
      <c r="K22" s="9">
        <v>511288.9</v>
      </c>
    </row>
    <row r="23" spans="1:11" ht="36" hidden="1" customHeight="1">
      <c r="A23" s="154"/>
      <c r="B23" s="94" t="s">
        <v>114</v>
      </c>
      <c r="C23" s="95" t="s">
        <v>117</v>
      </c>
      <c r="D23" s="13"/>
      <c r="E23" s="13"/>
      <c r="F23" s="13"/>
      <c r="G23" s="33"/>
      <c r="H23" s="34"/>
      <c r="I23" s="9">
        <v>1750775</v>
      </c>
      <c r="J23" s="9">
        <v>3243662.9</v>
      </c>
      <c r="K23" s="9">
        <v>974736.3</v>
      </c>
    </row>
    <row r="24" spans="1:11" ht="43.5" hidden="1" customHeight="1">
      <c r="A24" s="153"/>
      <c r="B24" s="94" t="s">
        <v>114</v>
      </c>
      <c r="C24" s="95" t="s">
        <v>138</v>
      </c>
      <c r="D24" s="13"/>
      <c r="E24" s="13"/>
      <c r="F24" s="13"/>
      <c r="G24" s="17"/>
      <c r="H24" s="9"/>
      <c r="I24" s="9">
        <v>401000</v>
      </c>
      <c r="J24" s="9">
        <v>85000</v>
      </c>
      <c r="K24" s="9">
        <v>85000</v>
      </c>
    </row>
    <row r="25" spans="1:11" ht="23.25" customHeight="1">
      <c r="A25" s="156">
        <v>1120</v>
      </c>
      <c r="B25" s="114"/>
      <c r="C25" s="127" t="s">
        <v>67</v>
      </c>
      <c r="D25" s="145" t="s">
        <v>10</v>
      </c>
      <c r="E25" s="145" t="s">
        <v>10</v>
      </c>
      <c r="F25" s="16" t="s">
        <v>10</v>
      </c>
      <c r="G25" s="28">
        <f>G26+G27+G30</f>
        <v>0</v>
      </c>
      <c r="H25" s="28">
        <f t="shared" ref="H25" si="4">H26+H27+H30</f>
        <v>0</v>
      </c>
      <c r="I25" s="140">
        <f>I26+I27+I28+I29+I30</f>
        <v>17057634.699999999</v>
      </c>
      <c r="J25" s="140">
        <f t="shared" ref="J25:K25" si="5">J26+J27+J28+J29+J30</f>
        <v>16001536.299999999</v>
      </c>
      <c r="K25" s="140">
        <f t="shared" si="5"/>
        <v>4942601.9000000004</v>
      </c>
    </row>
    <row r="26" spans="1:11" ht="45.75" hidden="1" customHeight="1">
      <c r="A26" s="157"/>
      <c r="B26" s="94" t="s">
        <v>110</v>
      </c>
      <c r="C26" s="62" t="s">
        <v>118</v>
      </c>
      <c r="D26" s="13" t="s">
        <v>68</v>
      </c>
      <c r="E26" s="13" t="s">
        <v>69</v>
      </c>
      <c r="F26" s="13" t="s">
        <v>13</v>
      </c>
      <c r="G26" s="35"/>
      <c r="H26" s="51"/>
      <c r="I26" s="51">
        <v>104900.8</v>
      </c>
      <c r="J26" s="51">
        <v>209801.60000000001</v>
      </c>
      <c r="K26" s="51">
        <v>314702.40000000002</v>
      </c>
    </row>
    <row r="27" spans="1:11" ht="42.75" hidden="1" customHeight="1">
      <c r="A27" s="157"/>
      <c r="B27" s="94" t="s">
        <v>110</v>
      </c>
      <c r="C27" s="132" t="s">
        <v>146</v>
      </c>
      <c r="D27" s="13" t="s">
        <v>68</v>
      </c>
      <c r="E27" s="13" t="s">
        <v>69</v>
      </c>
      <c r="F27" s="13" t="s">
        <v>13</v>
      </c>
      <c r="G27" s="38"/>
      <c r="H27" s="9"/>
      <c r="I27" s="51">
        <v>43956</v>
      </c>
      <c r="J27" s="51">
        <v>43956</v>
      </c>
      <c r="K27" s="51">
        <v>43956</v>
      </c>
    </row>
    <row r="28" spans="1:11" ht="37.5" hidden="1" customHeight="1">
      <c r="A28" s="157"/>
      <c r="B28" s="94" t="s">
        <v>139</v>
      </c>
      <c r="C28" s="132" t="s">
        <v>140</v>
      </c>
      <c r="D28" s="13" t="s">
        <v>68</v>
      </c>
      <c r="E28" s="133" t="s">
        <v>69</v>
      </c>
      <c r="F28" s="133" t="s">
        <v>13</v>
      </c>
      <c r="G28" s="84"/>
      <c r="H28" s="9"/>
      <c r="I28" s="51">
        <v>23652</v>
      </c>
      <c r="J28" s="51">
        <v>25272</v>
      </c>
      <c r="K28" s="51">
        <v>26892</v>
      </c>
    </row>
    <row r="29" spans="1:11" ht="42.75" hidden="1" customHeight="1">
      <c r="A29" s="157"/>
      <c r="B29" s="94" t="s">
        <v>114</v>
      </c>
      <c r="C29" s="95" t="s">
        <v>119</v>
      </c>
      <c r="D29" s="13" t="s">
        <v>68</v>
      </c>
      <c r="E29" s="133" t="s">
        <v>69</v>
      </c>
      <c r="F29" s="133" t="s">
        <v>13</v>
      </c>
      <c r="G29" s="84"/>
      <c r="H29" s="9"/>
      <c r="I29" s="51">
        <v>16832645</v>
      </c>
      <c r="J29" s="51">
        <v>15721347</v>
      </c>
      <c r="K29" s="51">
        <v>4555842</v>
      </c>
    </row>
    <row r="30" spans="1:11" ht="51" hidden="1">
      <c r="A30" s="157"/>
      <c r="B30" s="94" t="s">
        <v>114</v>
      </c>
      <c r="C30" s="95" t="s">
        <v>141</v>
      </c>
      <c r="D30" s="13" t="s">
        <v>68</v>
      </c>
      <c r="E30" s="13" t="s">
        <v>69</v>
      </c>
      <c r="F30" s="13" t="s">
        <v>13</v>
      </c>
      <c r="G30" s="9"/>
      <c r="H30" s="9"/>
      <c r="I30" s="9">
        <v>52480.9</v>
      </c>
      <c r="J30" s="9">
        <v>1159.7</v>
      </c>
      <c r="K30" s="9">
        <v>1209.5</v>
      </c>
    </row>
    <row r="31" spans="1:11" ht="20.25" customHeight="1">
      <c r="A31" s="156">
        <v>1147</v>
      </c>
      <c r="B31" s="114"/>
      <c r="C31" s="128" t="s">
        <v>105</v>
      </c>
      <c r="D31" s="16" t="s">
        <v>10</v>
      </c>
      <c r="E31" s="16" t="s">
        <v>10</v>
      </c>
      <c r="F31" s="16" t="s">
        <v>10</v>
      </c>
      <c r="G31" s="28">
        <f>G32</f>
        <v>0</v>
      </c>
      <c r="H31" s="28">
        <f t="shared" ref="H31:K31" si="6">H32</f>
        <v>0</v>
      </c>
      <c r="I31" s="28">
        <f t="shared" si="6"/>
        <v>130000</v>
      </c>
      <c r="J31" s="28">
        <f t="shared" si="6"/>
        <v>43200</v>
      </c>
      <c r="K31" s="28">
        <f t="shared" si="6"/>
        <v>43200</v>
      </c>
    </row>
    <row r="32" spans="1:11" ht="55.5" hidden="1" customHeight="1">
      <c r="A32" s="158"/>
      <c r="B32" s="94" t="s">
        <v>110</v>
      </c>
      <c r="C32" s="62" t="s">
        <v>142</v>
      </c>
      <c r="D32" s="102"/>
      <c r="E32" s="102"/>
      <c r="F32" s="102"/>
      <c r="G32" s="84"/>
      <c r="H32" s="85"/>
      <c r="I32" s="85">
        <v>130000</v>
      </c>
      <c r="J32" s="85">
        <v>43200</v>
      </c>
      <c r="K32" s="85">
        <v>43200</v>
      </c>
    </row>
  </sheetData>
  <mergeCells count="13">
    <mergeCell ref="J3:J4"/>
    <mergeCell ref="K3:K4"/>
    <mergeCell ref="A5:A15"/>
    <mergeCell ref="A16:A24"/>
    <mergeCell ref="A25:A30"/>
    <mergeCell ref="A31:A32"/>
    <mergeCell ref="A1:I1"/>
    <mergeCell ref="A3:B4"/>
    <mergeCell ref="C3:C4"/>
    <mergeCell ref="D3:F3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Հ 4</vt:lpstr>
      <vt:lpstr>Հ 5</vt:lpstr>
      <vt:lpstr>Հ8</vt:lpstr>
      <vt:lpstr>Հ 10.1</vt:lpstr>
      <vt:lpstr>Հ 10.2</vt:lpstr>
      <vt:lpstr>Sheet1</vt:lpstr>
      <vt:lpstr>Հ8!_ftn1</vt:lpstr>
      <vt:lpstr>Հ8!_Toc501014760</vt:lpstr>
      <vt:lpstr>'Հ 10.1'!_Toc501014762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Mulberry 2.0</cp:keywords>
  <cp:lastModifiedBy>Z-Margaryan</cp:lastModifiedBy>
  <cp:lastPrinted>2020-03-07T07:39:31Z</cp:lastPrinted>
  <dcterms:created xsi:type="dcterms:W3CDTF">2017-12-06T07:28:20Z</dcterms:created>
  <dcterms:modified xsi:type="dcterms:W3CDTF">2020-03-26T10:19:43Z</dcterms:modified>
</cp:coreProperties>
</file>