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730" windowHeight="7050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 4" sheetId="25" r:id="rId4"/>
    <sheet name="Աղյուսակ Ա. (կատարողի բացվածք)" sheetId="26" r:id="rId5"/>
    <sheet name="Sheet1" sheetId="27" r:id="rId6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0">'Հավելված 3 Մաս 1'!#REF!</definedName>
    <definedName name="_ftn12" localSheetId="1">'Հավելված 3 Մաս 2'!$B$54</definedName>
    <definedName name="_ftn12" localSheetId="2">'Հավելված 3 Մաս 3'!#REF!</definedName>
    <definedName name="_ftn12" localSheetId="3">'Հավելված 3 Մաս 4'!#REF!</definedName>
    <definedName name="_ftn13" localSheetId="0">'Հավելված 3 Մաս 1'!#REF!</definedName>
    <definedName name="_ftn13" localSheetId="1">'Հավելված 3 Մաս 2'!$B$55</definedName>
    <definedName name="_ftn13" localSheetId="2">'Հավելված 3 Մաս 3'!#REF!</definedName>
    <definedName name="_ftn13" localSheetId="3">'Հավելված 3 Մաս 4'!#REF!</definedName>
    <definedName name="_ftn14" localSheetId="0">'Հավելված 3 Մաս 1'!#REF!</definedName>
    <definedName name="_ftn14" localSheetId="1">'Հավելված 3 Մաս 2'!$B$56</definedName>
    <definedName name="_ftn14" localSheetId="2">'Հավելված 3 Մաս 3'!#REF!</definedName>
    <definedName name="_ftn14" localSheetId="3">'Հավելված 3 Մաս 4'!#REF!</definedName>
    <definedName name="_ftn15" localSheetId="0">'Հավելված 3 Մաս 1'!#REF!</definedName>
    <definedName name="_ftn15" localSheetId="1">'Հավելված 3 Մաս 2'!$B$57</definedName>
    <definedName name="_ftn15" localSheetId="2">'Հավելված 3 Մաս 3'!#REF!</definedName>
    <definedName name="_ftn15" localSheetId="3">'Հավելված 3 Մաս 4'!#REF!</definedName>
    <definedName name="_ftn16" localSheetId="0">'Հավելված 3 Մաս 1'!#REF!</definedName>
    <definedName name="_ftn16" localSheetId="1">'Հավելված 3 Մաս 2'!$B$58</definedName>
    <definedName name="_ftn16" localSheetId="2">'Հավելված 3 Մաս 3'!#REF!</definedName>
    <definedName name="_ftn16" localSheetId="3">'Հավելված 3 Մաս 4'!#REF!</definedName>
    <definedName name="_ftn17" localSheetId="0">'Հավելված 3 Մաս 1'!#REF!</definedName>
    <definedName name="_ftn17" localSheetId="1">'Հավելված 3 Մաս 2'!$B$59</definedName>
    <definedName name="_ftn17" localSheetId="2">'Հավելված 3 Մաս 3'!#REF!</definedName>
    <definedName name="_ftn17" localSheetId="3">'Հավելված 3 Մաս 4'!#REF!</definedName>
    <definedName name="_ftn18" localSheetId="0">'Հավելված 3 Մաս 1'!#REF!</definedName>
    <definedName name="_ftn18" localSheetId="1">'Հավելված 3 Մաս 2'!$B$60</definedName>
    <definedName name="_ftn18" localSheetId="2">'Հավելված 3 Մաս 3'!#REF!</definedName>
    <definedName name="_ftn18" localSheetId="3">'Հավելված 3 Մաս 4'!#REF!</definedName>
    <definedName name="_ftn19" localSheetId="0">'Հավելված 3 Մաս 1'!#REF!</definedName>
    <definedName name="_ftn19" localSheetId="1">'Հավելված 3 Մաս 2'!$B$61</definedName>
    <definedName name="_ftn19" localSheetId="2">'Հավելված 3 Մաս 3'!#REF!</definedName>
    <definedName name="_ftn19" localSheetId="3">'Հավելված 3 Մաս 4'!#REF!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0">'Հավելված 3 Մաս 1'!#REF!</definedName>
    <definedName name="_ftn20" localSheetId="1">'Հավելված 3 Մաս 2'!$B$62</definedName>
    <definedName name="_ftn20" localSheetId="2">'Հավելված 3 Մաս 3'!$B$20</definedName>
    <definedName name="_ftn20" localSheetId="3">'Հավելված 3 Մաս 4'!#REF!</definedName>
    <definedName name="_ftn21" localSheetId="0">'Հավելված 3 Մաս 1'!#REF!</definedName>
    <definedName name="_ftn21" localSheetId="1">'Հավելված 3 Մաս 2'!$B$63</definedName>
    <definedName name="_ftn21" localSheetId="2">'Հավելված 3 Մաս 3'!$B$21</definedName>
    <definedName name="_ftn21" localSheetId="3">'Հավելված 3 Մաս 4'!#REF!</definedName>
    <definedName name="_ftn22" localSheetId="0">'Հավելված 3 Մաս 1'!#REF!</definedName>
    <definedName name="_ftn22" localSheetId="1">'Հավելված 3 Մաս 2'!$B$64</definedName>
    <definedName name="_ftn22" localSheetId="2">'Հավելված 3 Մաս 3'!$B$22</definedName>
    <definedName name="_ftn22" localSheetId="3">'Հավելված 3 Մաս 4'!#REF!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0">'Հավելված 3 Մաս 1'!#REF!</definedName>
    <definedName name="_ftnref10" localSheetId="1">'Հավելված 3 Մաս 2'!$E$35</definedName>
    <definedName name="_ftnref10" localSheetId="2">'Հավելված 3 Մաս 3'!#REF!</definedName>
    <definedName name="_ftnref10" localSheetId="3">'Հավելված 3 Մաս 4'!#REF!</definedName>
    <definedName name="_ftnref11" localSheetId="0">'Հավելված 3 Մաս 1'!#REF!</definedName>
    <definedName name="_ftnref11" localSheetId="1">'Հավելված 3 Մաս 2'!$E$43</definedName>
    <definedName name="_ftnref11" localSheetId="2">'Հավելված 3 Մաս 3'!#REF!</definedName>
    <definedName name="_ftnref11" localSheetId="3">'Հավելված 3 Մաս 4'!#REF!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2" localSheetId="3">'Հավելված 3 Մաս 4'!#REF!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4'!$B$11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" localSheetId="3">'Հավելված 3 Մաս 4'!#REF!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4'!$L$17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3" localSheetId="3">'Հավելված 3 Մաս 4'!#REF!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4" localSheetId="3">'Հավելված 3 Մաս 4'!#REF!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5" localSheetId="3">'Հավելված 3 Մաս 4'!#REF!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6" localSheetId="3">'Հավելված 3 Մաս 4'!#REF!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7" localSheetId="3">'Հավելված 3 Մաս 4'!#REF!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8" localSheetId="3">'Հավելված 3 Մաս 4'!#REF!</definedName>
    <definedName name="_ftnref9" localSheetId="0">'Հավելված 3 Մաս 1'!#REF!</definedName>
    <definedName name="_ftnref9" localSheetId="1">'Հավելված 3 Մաս 2'!$E$27</definedName>
    <definedName name="_ftnref9" localSheetId="2">'Հավելված 3 Մաս 3'!#REF!</definedName>
    <definedName name="_ftnref9" localSheetId="3">'Հավելված 3 Մաս 4'!#REF!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0">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L88" i="23"/>
  <c r="F88"/>
  <c r="G88"/>
  <c r="H88"/>
  <c r="I88"/>
  <c r="J88"/>
  <c r="K88"/>
  <c r="E88"/>
  <c r="K215" l="1"/>
  <c r="F215"/>
  <c r="J215"/>
  <c r="L215"/>
  <c r="E215"/>
  <c r="K200"/>
  <c r="L200"/>
  <c r="J200"/>
  <c r="F23" i="25" l="1"/>
  <c r="G20" i="23"/>
  <c r="E200"/>
  <c r="E167"/>
  <c r="E146"/>
  <c r="L61"/>
  <c r="K61"/>
  <c r="J61"/>
  <c r="I61"/>
  <c r="H61"/>
  <c r="G61"/>
  <c r="F61"/>
  <c r="E61"/>
  <c r="E12"/>
  <c r="J139"/>
  <c r="I139"/>
  <c r="L133"/>
  <c r="K133"/>
  <c r="J133"/>
  <c r="I133"/>
  <c r="H215" i="25" l="1"/>
  <c r="G215"/>
  <c r="F215"/>
  <c r="H23"/>
  <c r="G23"/>
  <c r="H54"/>
  <c r="G54"/>
  <c r="F54"/>
  <c r="H496"/>
  <c r="G496"/>
  <c r="F496"/>
  <c r="G229" i="23"/>
  <c r="G215" s="1"/>
  <c r="I229"/>
  <c r="I215" s="1"/>
  <c r="H229"/>
  <c r="H215" s="1"/>
  <c r="I223"/>
  <c r="H223"/>
  <c r="G223"/>
  <c r="G208"/>
  <c r="I208"/>
  <c r="H208"/>
  <c r="I120"/>
  <c r="H120"/>
  <c r="G120"/>
  <c r="G102"/>
  <c r="I102"/>
  <c r="H102"/>
  <c r="I32"/>
  <c r="H32"/>
  <c r="G32"/>
  <c r="I20"/>
  <c r="H20"/>
  <c r="D467" i="25"/>
  <c r="J12" i="23" l="1"/>
  <c r="K111" i="25" l="1"/>
  <c r="J111"/>
  <c r="I111"/>
  <c r="H111"/>
  <c r="G111"/>
  <c r="F111"/>
  <c r="H446"/>
  <c r="G446"/>
  <c r="F446"/>
  <c r="H153"/>
  <c r="G153"/>
  <c r="F153"/>
  <c r="H149"/>
  <c r="G149"/>
  <c r="F149"/>
  <c r="H148"/>
  <c r="G148"/>
  <c r="F148"/>
  <c r="H146"/>
  <c r="G146"/>
  <c r="F146"/>
  <c r="H161" l="1"/>
  <c r="H162"/>
  <c r="H145"/>
  <c r="H147"/>
  <c r="H150"/>
  <c r="H151"/>
  <c r="H152"/>
  <c r="H154"/>
  <c r="H155"/>
  <c r="H156"/>
  <c r="H157"/>
  <c r="H158"/>
  <c r="H159"/>
  <c r="H160"/>
  <c r="H144"/>
  <c r="G145"/>
  <c r="G147"/>
  <c r="G150"/>
  <c r="G151"/>
  <c r="G152"/>
  <c r="G154"/>
  <c r="G155"/>
  <c r="G156"/>
  <c r="G157"/>
  <c r="G158"/>
  <c r="G159"/>
  <c r="G160"/>
  <c r="G161"/>
  <c r="G162"/>
  <c r="G144"/>
  <c r="F145"/>
  <c r="F147"/>
  <c r="F150"/>
  <c r="F151"/>
  <c r="F152"/>
  <c r="F154"/>
  <c r="F155"/>
  <c r="F156"/>
  <c r="F157"/>
  <c r="F158"/>
  <c r="F159"/>
  <c r="F160"/>
  <c r="F161"/>
  <c r="F162"/>
  <c r="F144"/>
  <c r="G200" i="23" l="1"/>
  <c r="H200"/>
  <c r="I200"/>
  <c r="F167"/>
  <c r="G167"/>
  <c r="H167"/>
  <c r="I167"/>
  <c r="L12"/>
  <c r="K12"/>
  <c r="I12"/>
  <c r="H12"/>
  <c r="G12"/>
  <c r="F46"/>
  <c r="G46"/>
  <c r="H46"/>
  <c r="I46"/>
  <c r="J46"/>
  <c r="K46"/>
  <c r="L46"/>
  <c r="J175" l="1"/>
  <c r="J167" s="1"/>
  <c r="K175" l="1"/>
  <c r="K154"/>
  <c r="L154" s="1"/>
  <c r="H146"/>
  <c r="I146"/>
  <c r="J146"/>
  <c r="G146"/>
  <c r="E46"/>
  <c r="F146"/>
  <c r="F12"/>
  <c r="D408" i="25"/>
  <c r="K406"/>
  <c r="J406"/>
  <c r="I406"/>
  <c r="H404"/>
  <c r="G404"/>
  <c r="F404"/>
  <c r="H403"/>
  <c r="G403"/>
  <c r="F403"/>
  <c r="K401"/>
  <c r="J401"/>
  <c r="I401"/>
  <c r="G401" s="1"/>
  <c r="H400"/>
  <c r="G400"/>
  <c r="F400"/>
  <c r="H399"/>
  <c r="G399"/>
  <c r="F399"/>
  <c r="K398"/>
  <c r="J398"/>
  <c r="I398"/>
  <c r="E380"/>
  <c r="H379"/>
  <c r="K143"/>
  <c r="J143"/>
  <c r="I143"/>
  <c r="H143"/>
  <c r="G143"/>
  <c r="F143"/>
  <c r="E143"/>
  <c r="D143"/>
  <c r="A211" i="23"/>
  <c r="F200"/>
  <c r="K160"/>
  <c r="L160" s="1"/>
  <c r="L175" l="1"/>
  <c r="L167" s="1"/>
  <c r="K167"/>
  <c r="L146"/>
  <c r="F401" i="25"/>
  <c r="H401"/>
  <c r="K146" i="23"/>
</calcChain>
</file>

<file path=xl/sharedStrings.xml><?xml version="1.0" encoding="utf-8"?>
<sst xmlns="http://schemas.openxmlformats.org/spreadsheetml/2006/main" count="1408" uniqueCount="372">
  <si>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</si>
  <si>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</si>
  <si>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</si>
  <si>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4. üÇÝ³Ýë³Ï³Ý ³ÏïÇíÝ»ñÇ Ï³é³í³ñÙ³ÝÝ ³ÝãíáÕ ÙÇçáó³éáõÙÝ»ñÁª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</si>
  <si>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</si>
  <si>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</si>
  <si>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r>
      <t>3</t>
    </r>
    <r>
      <rPr>
        <sz val="10"/>
        <color rgb="FF000000"/>
        <rFont val="Arial Armenian"/>
        <family val="2"/>
      </rPr>
      <t>.Î³åÇï³É µÝáõÛÃÇ ÑÇÙÝ³Ï³Ý ÙÇçáó³éáõÙÝ»ñÁª</t>
    </r>
  </si>
  <si>
    <t>Ìñ³·Çñ</t>
  </si>
  <si>
    <t>ä»ï³Ï³Ý Ù³ñÙÝÇ (´¶Î) ·»ñ³ï»ëã³Ï³Ý ¹³ëÇãÁ՝</t>
  </si>
  <si>
    <t>ä»ï³Ï³Ý Ù³ñÙÝÇ (´¶Î) ³Ýí³ÝáõÙÁ՝</t>
  </si>
  <si>
    <t>Աղյուսակ Ա.</t>
  </si>
  <si>
    <t>Ìñ³·ñ³ÛÇÝ ¹³ëÇãÁ</t>
  </si>
  <si>
    <t>¶áõÙ³ñÁ (Ñ³½³ñ ¹ñ³Ù)</t>
  </si>
  <si>
    <t>ØÇçáó³éáõÙ</t>
  </si>
  <si>
    <t>ÀÜ¸²ØºÜÀ</t>
  </si>
  <si>
    <t>ä»ï³Ï³Ý Ù³ñÙÝÇ å³ï³ëË³Ý³ïíáõÃÛ³Ùµ Çñ³Ï³Ý³óíáÕ µÛáõç»ï³ÛÇÝ Íñ³·ñ»ñÝ áõ ÙÇçáó³éáõÙÝ»ñÇ µ³óí³ÍùÝ Áëï Ï³ï³ñáÕ՝ å»ï³Ï³Ý Ù³ñÙÇÝÝ»ñÇ</t>
  </si>
  <si>
    <t>Ìñ³·ñÇ/ ØÇçáó³éÙ³Ý/ Ï³ï³ñáÕ Ñ³Ý¹Çë³óáÕ å»ï³Ï³Ý Ù³ñÙÝÇ ³Ýí³ÝáõÙÁ</t>
  </si>
  <si>
    <t>Դասիչ</t>
  </si>
  <si>
    <t>Ծրագիր/Միջոցառում</t>
  </si>
  <si>
    <t>2018թ. Փաստացի</t>
  </si>
  <si>
    <t>2019թ սպասվող</t>
  </si>
  <si>
    <t>2020թ եռամսյակ</t>
  </si>
  <si>
    <t>2020թ կիսամյակ</t>
  </si>
  <si>
    <t>2020թ ինն ամիս</t>
  </si>
  <si>
    <t>2020թ տարի</t>
  </si>
  <si>
    <t xml:space="preserve">2021թ </t>
  </si>
  <si>
    <t xml:space="preserve">2022թ </t>
  </si>
  <si>
    <t>(հազ. դրամ)</t>
  </si>
  <si>
    <t>Ìñ³·ñÇ ³Ýí³ÝáõÙÁ՝</t>
  </si>
  <si>
    <t>²ñ¹³ñ³¹³ïáõÃÛ³Ý áÉáñïáõÙ ù³Õ³ù³Ï³ÝáõÃÛ³Ý  Ùß³ÏáõÙ, Íñ³·ñ»ñÇ Ñ³Ù³Ï³ñ·áõÙ, ËáñÑñ¹³ïíáõÃÛ³Ý ¨ ÙáÝÇïáñÇÝ·Ç Çñ³Ï³Ý³óáõÙ</t>
  </si>
  <si>
    <t>Ìñ³·ñÇ Ýå³ï³ÏÁ՝</t>
  </si>
  <si>
    <t>²ñ¹³ñ³¹³ïáõÃÛ³Ý áÉáñïáõÙ ù³Õ³ù³Ï³ÝáõÃÛ³Ý« ËáñÑñ¹³ïíáõÃÛ³Ý« ÙáÝÇïáñÇÝ·Ç« ·ÝÙ³Ý ¨ ³ç³ÏóáõÃÛ³Ý Çñ³Ï³Ý³óáõÙ</t>
  </si>
  <si>
    <t>ì»ñçÝ³Ï³Ý ³ñ¹ÛáõÝùÇ ÝÏ³ñ³·ñáõÃÛáõÝÁ՝</t>
  </si>
  <si>
    <t>²ñ¹³ñ³¹³ïáõÃÛ³Ý ù³Õ³ù³Ï³ÝáõÃÛ³Ý Çñ³·áñÍÙ³ÝÝ áõÕÕí³Í Íñ³·ñ»ñÇ ³ñ¹ÛáõÝ³í»ïáõÃÛ³Ý µ³ñ»É³íáõÙ</t>
  </si>
  <si>
    <t>ä»ï³Ï³Ý Ù³ñÙÝÇ ³Ýí³ÝáõÙÁ՝</t>
  </si>
  <si>
    <t>ÐÐ ³ñ¹³ñ³¹³ïáõÃÛ³Ý Ý³Ë³ñ³ñáõÃÛáõÝ</t>
  </si>
  <si>
    <t>Ø²ê 2. äºî²Î²Ü Ø²ðØÜÆ ÎàÔØÆò Æð²Î²Ü²òìàÔ ´Úàôæºî²ÚÆÜ Ìð²¶ðºðÀ ºì ØÆæàò²èàôØÜºðÀ</t>
  </si>
  <si>
    <t>Ìñ³·ñÇ ÙÇçáó³éáõÙÝ»ñ</t>
  </si>
  <si>
    <t>ÀÝÃ³óÇÏ ÙÇçáó³éáõÙÝ»ñ</t>
  </si>
  <si>
    <t>ØÇçáó³éÙ³Ý ³Ýí³ÝáõÙÁ՝</t>
  </si>
  <si>
    <t>ØÇçáó³éÙ³Ý ÝÏ³ñ³·ñáõÃÛáõÝÁ՝</t>
  </si>
  <si>
    <t>àÉáñïÇ ù³Õ³ù³Ï³ÝáõÃÛ³Ý« ËáñÑñ¹³ïíáõÃÛ³Ý« ÙáÝÇïáñÇÝ·Ç« ³ñ¹³ñ³¹³ïáõÃÛ³Ý Íñ³·ñ»ñÇ Ñ³Ù³Ï³ñ·Ù³Ý Í³é³ÛáõÃÛáõÝÝ»ñ</t>
  </si>
  <si>
    <t>ØÇçáó³éÙ³Ý ï»ë³ÏÁ՝</t>
  </si>
  <si>
    <t>Ì³é³ÛáõÃÛáõÝÝ»ñÇ Ù³ïáõóáõÙ</t>
  </si>
  <si>
    <t xml:space="preserve">¸³ï³Çñ³í³Ï³Ý µ³ñ»÷áËáõÙÝ»ñÇ Íñ³·ñ»ñÇ Çñ³Ï³Ý³óáõÙ </t>
  </si>
  <si>
    <t>Ä³Ù³Ý³Ï³ÏÇó Çñ³í³Ï³Ý å»ïáõÃÛ³Ý ã³÷³ÝÇßÝ»ñÇÝ Ñ³Ù³å³ï³ëË³ÝáÕ ³ñ¹³ñ« ³ñ¹ÛáõÝ³í»ï ¨ Ñ³ÝñáõÃÛ³Ý ³éç¨ Ñ³ßí»ïáõ ¹³ï³Ï³Ý ÇßË³ÝáõÃÛ³Ý ³å³ÑáíáõÙ</t>
  </si>
  <si>
    <t>Ì³é³ÛáõÃÛáõÝÝ»ñÇ Ù³ïáõóÙ³Ý ÙÇçáó³éáõÙÝ»ñ</t>
  </si>
  <si>
    <t>²ÝÓÝ³Ï³Ý ïíÛ³ÉÝ»ñÇ å³ßïå³ÝáõÃÛ³Ý Çñ³Ï³Ý³óáõÙ</t>
  </si>
  <si>
    <t>²ÝÓÝ³Ï³Ý ïíÛ³ÉÝ»ñÇ å³ßïå³ÝáõÃÛ³Ý Ñ»ï Ï³åí³Í Ñ³ñ³µ»ñáõÃÛáõÝÝ»ñÇ ëáõµÛ»ÏïÝ»ñÇ Çñ³íáõÝùÝ»ñÇ å³ßïå³ÝáõÃÛ³Ý ³å³ÑáíáõÙ</t>
  </si>
  <si>
    <t>Ð³Ýñ³ÛÇÝ ë»÷³Ï³ÝáõÃÛ³Ý Ï³é³í³ñÙ³Ý ÙÇçáó³éáõÙÝ»ñ</t>
  </si>
  <si>
    <t>ÐÐ ³ñ¹³ñ³¹³ïáõÃÛ³Ý Ý³Ë³ñ³ñáõÃÛ³Ý ï»ËÝÇÏ³Ï³Ý Ñ³·»óí³ÍáõÃÛ³Ý ³å³ÑáíáõÙ</t>
  </si>
  <si>
    <t>ÐÐ ³ñ¹³ñ³¹³ïáõÃÛ³Ý Ý³Ë³ñ³ñáõÃÛ³Ý ³ßË³ï³Ýù³ÛÇÝ å³ÛÙ³ÝÝ»ñÇ µ³ñ»É³íÙ³Ý Ñ³Ù³ñ í³ñã³Ï³Ý ë³ñù³íáñáõÙÝ»ñÇ Ó»éù µ»ñáõÙ</t>
  </si>
  <si>
    <t>ä»ï³Ï³Ý Ù³ñÙÇÝÝ»ñÇ ÏáÕÙÇó û·ï³·áñÍíáÕ áã ýÇÝ³Ýë³Ï³Ý ³ïÇíÝ»ñÇ Ñ»ï ·áñÍ³éÝáõÃÛáõÝÝ»ñ</t>
  </si>
  <si>
    <t xml:space="preserve">
ø³Õ³ù³óÇ³Ï³Ý Ï³óáõÃÛ³Ý ³Ïï»ñÇ ·ñ³ÝóáõÙ</t>
  </si>
  <si>
    <t>ø³Õ³ù³óÇ³Ï³Ý Ï³óáõÃÛ³Ý ³Ïï»ñÇ ·ñ³ÝóáõÙ</t>
  </si>
  <si>
    <t>ø³Õ³ù³óÇ³Ï³Ý Ï³óáõÃÛ³Ý ³Ïï»ñÇ ·ñ³ÝóÙ³Ý Ñ³Ù³Ï³ñ·Ç ½³ñ·³óáõÙ, ·áñÍÁÝÃ³óÇ ³ñ¹ÛáõÝ³í»ïáõÃÛ³Ý µ³ñ»É³íáõÙ</t>
  </si>
  <si>
    <t>ø³Õ³ù³óÇ³Ï³Ý Ï³óáõÃÛ³Ý ³Ïï»ñÇ ·ñ³ÝóÙ³Ý Í³é³ÛáõÃÛáõÝÝ»ñÇ ïñ³Ù³¹ñáõÙ</t>
  </si>
  <si>
    <t>ø³Õ³ù³óÇ³Ï³Ý Ï³óáõÃÛ³Ý ³Ïï»ñÇ ·ñ³ÝóÙ³Ý, ï»Õ»Ï³ÝùÝ»ñÇ ïñ³Ù³¹ñÙ³Ý«³Ïï³ÛÇÝ ·ñ³ÝóáõÙÝ»ñÇ í»ñ³Ï³Ý·ÝÙ³Ý« ³Ïï³ÛÇÝ ·ñ³ÝóáõÙÝ»ñáõÙ áõÕÕáõÙÝ»ñÇ«÷á÷áËáõÃÛáõÝÝ»ñÇ Ï³ï³ñÙ³Ý Ñ³Ù³ñ Ñ³Ù³ÛÝùÇ Õ»Ï³í³ñÇÝ å³ïíÇñ³Ïí³Í ÉÇ³½áñáõÃÛáõÝÝ»ñÇ Çñ³Ï³Ý³óÙ³Ý ýÇÝ³Ýë³íáñáõÙ</t>
  </si>
  <si>
    <t>¸³ï³Ï³Ý ¨ Ñ³Ýñ³ÛÇÝ å³ßïå³ÝáõÃÛáõÝ</t>
  </si>
  <si>
    <t xml:space="preserve">Æñ³íáõÝùÇ å³ßïå³ÝáõÃÛ³Ý Ñ³ë³Ý»ÉÇáõÃÛ³Ý ¨ ûµÛ»ÏïÇíáõÃÛ³Ý ³å³ÑáíáõÙ </t>
  </si>
  <si>
    <t xml:space="preserve">Ð³Ýñ³ÛÇÝ å³ßïå³ÝÇ Í³é³ÛáõÃÛáõÝÝ»ñÇ Ñ³ëó»³Ï³ÝáõÃÛ³Ý ¨  ¹³ï³Ï³Ý ·áñÍÁÝÃ³óÝ»ñÇÝ ³ç³ÏóáõÃÛ³Ý ³å³ÑáíáõÙ  </t>
  </si>
  <si>
    <t>Ð³Ýñ³ÛÇÝ å³ßïå³ÝáõÃÛ³Ý Í³é³ÛáõÃÛáõÝÝ»ñ</t>
  </si>
  <si>
    <t>úñ»Ýë¹ñáõÃÛ³Ùµ ë³ÑÙ³Ýí³Í ¹»åù»ñáõÙ ù³Õ³ù³óÇÝ»ñÇÝ ³Ýí×³ñ Çñ³í³µ³Ý³Ï³Ý Í³é³ÛáõÃÛáõÝÝ»ñÇ ïñ³Ù³¹ñáõÙ</t>
  </si>
  <si>
    <t>öáñÓ³ùÝÝáõÃÛáõÝÝ»ñÇ Í³é³ÛáõÃÛáõÝÝ»ñÇ ïñ³Ù³¹ñáõÙ</t>
  </si>
  <si>
    <t>øñ»³Ï³Ý Ñ»ï³åÝ¹áõÙ« í³ñã³Ï³Ý í³ñáõÛÃ Çñ³Ï³Ý³óÝáÕ Ù³ñÙÇÝÝ»ñÇ Ï³Ù ùñ»³Ï³Ý ·áñÍ»ñáí ¹³ï³ñ³ÝÝ»ñÇ áñáßáõÙÝ»ñÇ ÑÇÙ³Ý íñ³ ÷áñÓ³·Çï³Ï³Ý Ñ»ï³½áïáõÃÛáõÝÝ»ñÇ Çñ³Ï³Ý³óáõÙ ¨ ¹ñ³ ³ñ¹ÛáõÝùáõÙ ÷áñÓ³·»ïÇ »½ñ³Ï³óáõÃÛáõÝÝ»ñÇ ïñ³Ù³¹ñáõÙ:</t>
  </si>
  <si>
    <t>øñ»³Ï³ï³ñáÕ³Ï³Ý Í³é³ÛáõÃÛáõÝÝ»ñ</t>
  </si>
  <si>
    <t>¸³ï³å³ñïÛ³ÉÝ»ñÇ å³ïÅÇ Ï³ï³ñÙ³Ý ¨ áõÕÕÙ³Ý Ñ³Ù³ñ ³ÝÑñ³Å»ßï å³ÛÙ³ÝÝ»ñÇ ³å³ÑáíáõÙ</t>
  </si>
  <si>
    <t>¸³ï³å³ñïÛ³ÉÝ»ñÇ ½µ³Õí³ÍáõÃÛ³Ý ¨ Çñ³íáõÝùÝ»ñÇ å³ßïå³ÝáõÃÛáõÝ</t>
  </si>
  <si>
    <t xml:space="preserve">øñ»³Ï³ï³ñáÕ³Ï³Ý Í³é³ÛáõÃÛáõÝÝ»ñ </t>
  </si>
  <si>
    <t>¸³ï³å³ñïÛ³ÉÝ»ñÇ í»ñ³ÑëÏáÕáõÃÛáõÝ« Ï³É³Ý³í³Ûñ»ñáõÙ ¹³ï³å³ñïÛ³ÉÝ»ñÇ Ï³óáõÃÛ³Ý ³å³ÑáíáõÙ« ¹³ï³å³ñïÛ³ÉÝ»ñÇ ëáóÇ³É¬Ñá·»µ³Ý³Ï³Ý í»ñ³Ï³Ý·ÝáõÙ« áõëáõóáõÙ</t>
  </si>
  <si>
    <t>äñáµ³óÇ³ÛÇ Í³é³ÛáõÃÛáõÝÝ»ñ</t>
  </si>
  <si>
    <t>Ð³ë³ñ³ÏáõÃÛ³Ý ³Ýíï³Ý·áõÃÛ³Ý ³å³ÑáíáõÙÁª ÏñÏÝ³Ñ³Ýó³·áñÍáõÃÛ³Ý Ï³ÝË³ñ·»ÉÙ³Ý ¨ Ïñ×³ïÙ³Ý ÙÇçáóáí</t>
  </si>
  <si>
    <t>²ñ¹³ñ³¹³ïáõÃÛ³Ý Ý³Ë³ñ³ñáõÃÛ³Ý ùñ»³Ï³ï³ñáÕ³Ï³Ý ÑÇÙÝ³ñÏÝ»ñáõÙ å³ÑíáÕ Ï³É³Ý³íáñí³Í ³ÝÓ³Ýó ¨ ¹³ï³å³ñïÛ³ÉÝ»ñÇ ³éáÕçáõÃÛ³Ý å³Ñå³ÝáõÙ ¨ í»ñ³Ï³Ý·ÝáõÙ</t>
  </si>
  <si>
    <t>¸»Õáñ³Ûùáí ³å³ÑáíáõÙ Ï³É³Ý³í³Ûñ»ñáõÙ å³ÑíáÕ ³½³ï³½ñÏí³ÍÝ»ñÇÝ</t>
  </si>
  <si>
    <t>Î»ÝïñáÝ³óí³Í Ï³ñ·áí ¹»Õáñ³ÛùÇ Ó»éù µ»ñáõÙ ³ÙµáõÉ³ïáñ¬åáÉÇÏÉÇÝÇÏ³Ï³Ý ¨ ÑáëåÇï³É³ÛÇÝ µáõÅû·ÝáõÃÛáõÝ ëï³óáÕÝ»ñÇÝ ïñ³Ù³¹ñ»Éáõ Ýå³ï³Ïáí</t>
  </si>
  <si>
    <t>ÐÐ ³ñ¹³ñ³¹³ïáõÃÛ³Ý Ý³Ë³ñ³ñáõÃÛ³Ý  åñáµ³óÇ³ÛÇ Í³³é³ÛáõÃÛ³Ý ï»ËÝÇÏ³Ï³Ý Ñ³·»óí³ÍáõÃÛ³Ý ³å³ÑáíáõÙ</t>
  </si>
  <si>
    <t>ÐÐ ³ñ¹³ñ³¹³ïáõÃÛ³Ý Ý³Ë³ñ³ñáõÃÛ³Ý  åñáµ³óÇ³ÛÇ Í³é³ÛáõÃÛ³Ý ³ßË³ï³Ýù³ÛÇÝ å³ÛÙ³ÝÝ»ñÇ µ³ñ»É³íÙ³Ý Ñ³Ù³ñ í³ñã³Ï³Ý ë³ñù³íáñáõÙÝ»ñÇ Ó»éù µ»ñáõÙ</t>
  </si>
  <si>
    <t>Æñ³í³Ï³Ý Çñ³½»ÏáõÙ ¨ ï»Õ»Ï³ïíáõÃÛ³Ý ³å³ÑáíáõÙ</t>
  </si>
  <si>
    <t>Ð³ÝñáõÃÛ³Ý Çñ³½»Ïí³ÍáõÃÛ³Ý ³å³ÑáíáõÙ</t>
  </si>
  <si>
    <t>Æñ³í³Ï³Ý ï»Õ»Ï³ïíáõÃÛ³Ý Ù³ïã»ÉÇáõÃÛ³Ý ¨ Ñ³ÝñáõÃÛ³Ý Çñ³½»Ïí³ÍáõÃÛ³Ý Ù³Ï³ñ¹³ÏÇ ³×</t>
  </si>
  <si>
    <t>Ðñ³ï³ñ³Ïã³Ï³Ý« ï»Õ»Ï³ïí³Ï³Ý ¨ ïå³·ñ³Ï³Ý Í³é³ÛáõÃÛáõÝÝ»ñ</t>
  </si>
  <si>
    <t>ÐÐ¬Ý ÁÝ¹áõÝí³Í ¨ ëïáñ³·ñí³Í Çñ³í³Ï³Ý ³Ïï»ñÇ å³ßïáÝ³Ï³Ý Ññ³ï³ñ³ÏÙ³Ý«  å»ï³Ï³Ý íÏ³Û³Ï³ÝÝ»ñÇ ¨ Ó¨³ÃÕÃ»ñÇ ïå³·ñÙ³Ý Í³é³ÛáõÃÛáõÝÝ»ñ</t>
  </si>
  <si>
    <t>Â³ñ·Ù³Ýã³Ï³Ý Í³é³ÛáõÃÛáõÝÝ»ñ</t>
  </si>
  <si>
    <t>ÐÐ« ºîØ« ºØ Çñ³í³Ï³Ý ³Ïï»ñÇ, ÙÇç³½·³ÛÇÝ å³ÛÙ³Ý³·ñ»ñÇ« ÙÇç³½·³ÛÇÝ Ñ³Ù³·áñÍ³ÏóáõÃÛ³ÝÝ ³éÝãíáÕ ÷³ëï³ÃÕÃ»ñÇ, ¹³ï³Ï³Ý ³Ïï»ñÇ« ØÆº¸ í×ÇéÝ»ñÇ ¨ Ñ³ñ³ÏÇó ÷³ëï³ÃÕÃ»ñÇ, å³ßïáÝ³Ï³Ý Ã³ñ·Ù³ÝáõÃÛáõÝÝ»ñÇ Ï³ï³ñáõÙ áõ Å³Ù³Ý³ÏÇÝ Ý»ñÏ³Û³óáõÙ ß³Ñ³éáõ Ù³ñÙÇÝÝ»ñÇÝ</t>
  </si>
  <si>
    <t>²ñ¹³ñ³¹³ïáõÃÛ³Ý Ñ³Ù³Ï³ñ·Ç ³ßË³ï³ÏÇóÝ»ñÇ í»ñ³å³ïñ³ëïáõÙ ¨ Ñ³ïáõÏ áõëáõóáõÙ</t>
  </si>
  <si>
    <t xml:space="preserve">²ñ¹³ñ³¹³ïáõÃÛ³Ý Ñ³Ù³Ï³ñ·Ç ³ßË³ï³ÏÇóÝ»ñÇ ³ßË³ï³ÝùÇ  ³ñ¹ÛáõÝ³í»ïáõÃÛ³Ý µ³ñ»É³íáõÙ </t>
  </si>
  <si>
    <t>²ñ¹³ñ³¹³ïáõÃÛ³Ý Ñ³Ù³Ï³ñ·Ç ³ßË³ï³ÏÇóÝ»ñÇ Ù³ëÝ³·Çï³Ï³Ý ·Çï»ÉÇùÝ»ñÇ ¨ Ï³ñáÕáõÃÛáõÝÝ»ñÇ µ³ñ»É³íáõÙ</t>
  </si>
  <si>
    <t>Ð³ïáõÏ Í³é³ÛáÕÝ»ñÇ í»ñ³å³ïñ³ëïáõÙ ¨ Ñ³ïáõÏ áõëáõóáõÙ</t>
  </si>
  <si>
    <t>Ð³ïáõÏ Í³é³ÛáÕÝ»ñÇ í»ñ³å³ïñ³ëïáõÙ ¨ Ñ³ïáõÏ áõëáõóÙ³Ý Ï³½Ù³Ï»ñåáõÙ</t>
  </si>
  <si>
    <t>Ð³Ýñ³å»ï³Ï³Ý ·áñÍ³¹Çñ Ù³ñÙÇÝÝ»ñáõÙ Ñ³Ï³ÏáéáõåóÇáÝ Íñ³·ñ»ñÇ Çñ³Ï³Ý³óÙ³Ý å³ï³ëË³Ý³ïáõÝ»ñÇ í»ñ³å³ïñ³ëïáõÙ</t>
  </si>
  <si>
    <t>Ø³ëÝ³·Çï³Ï³Ý í»ñ³å³ïñ³ëïáõÙ ³ÝóÝáÕ áõÝÏÝ¹ÇñÝ»ñÇÝ ÏñÃ³Ãáß³ÏÇ ïñ³Ù³¹ñáõÙ</t>
  </si>
  <si>
    <t>¸³ï³íáñÝ»ñÇ ¨ ¹³ï³Ë³½Ý»ñÇ Ã»ÏÝ³ÍáõÃÛáõÝÝ»ñÇ óáõó³ÏáõÙ  ÁÝ¹·ñÏí»Éáõ Ýå³ï³Ïáí ³ÝÓ³Ýó í»ñ³å³ïñ³ëïÙ³Ý  ÏñÃ³Ãáß³ÏÇ ïñ³Ù³¹ñáõÙ</t>
  </si>
  <si>
    <t>îñ³Ýëý»ñïÝ»ñÇ ïñ³Ù³¹ñáõÙ</t>
  </si>
  <si>
    <t>Ð³ñÏ³¹Çñ Ï³ï³ñÙ³Ý Í³é³ÛáõÃÛáõÝÝ»ñ</t>
  </si>
  <si>
    <t>Ð³ñÏ³¹Çñ Ï³ï³ñÙ³Ý »ÝÃ³Ï³ ³Ïï»ñÇ Ï³ï³ñÙ³Ý ³å³ÑáíáõÙ</t>
  </si>
  <si>
    <t xml:space="preserve">Ð³ñÏ³¹Çñ Ï³ï³ñÙ³Ý »ÝÃ³Ï³ ³Ïï»ñÇ Ï³ï³ñáÕ³Ï³Ý ÁÝÃ³ó³Ï³ñ·»ñÇ ½³ñ·³óáõÙ ¨  Ï³ï³ñÙ³Ý ³å³ÑáíáõÙ  </t>
  </si>
  <si>
    <t>Ð³ñÏ³¹Çñ Ï³ï³ñÙ³Ý »ÝÃ³Ï³ ³Ïï»ñÇ Ï³ï³ñáõÙÝ ³å³ÑáíáÕ Í³é³ÛáõÃÛáõÝÝ»ñ</t>
  </si>
  <si>
    <t>¸³ï³Ï³Ý ³Ïï»ñÇ« Ï³ï³ñáÕ³Ï³Ý Ã»ñÃ»ñÇ« Ï³ï³ñáÕ³Ï³Ý Ù³Ï³·ñáõÃÛ³Ý Ã»ñÃ»ñÇ ¨ ³ÝµáÕáù³ñÏ»ÉÇ í³ñã³Ï³Ý ³Ïï»ñÇ å³Ñ³ÝçÝ»ñÇ Ï³ï³ñÙ³Ý ³å³ÑáíáõÙ:</t>
  </si>
  <si>
    <t>²ç³ÏóáõÃÛáõÝ ³ñ¹³ñ³¹³ïáõÃÛ³Ý áÉáñïáõÙ Çñ³Ï³Ý³óíáÕ Íñ³·ñ»ñÇÝ</t>
  </si>
  <si>
    <t>²ç³Ïó»É ³ñ¹³ñ³¹³ïáõÃÛ³Ý áÉáñïÇ Íñ³·ñ»ñÇ Çñ³Ï³Ý³óÙ³ÝÁ</t>
  </si>
  <si>
    <t xml:space="preserve">²ñ¹³ñ³¹³ïáõÃÛ³Ý áÉáñïáõÙ Çñ³Ï³Ý³óíáÕ Íñ³·ñ»ñÇ ³ñ¹ÛáõÝ³í»ïáõÃÛ³Ý µ³ñÓñ³óáõÙ
</t>
  </si>
  <si>
    <t xml:space="preserve">Ü»ñÏ³Û³óáõóã³Ï³ÝáõÃÛ³Ý ³å³ÑáíáõÙ ¨ Ëñ³ËáõëáõÙ  </t>
  </si>
  <si>
    <t xml:space="preserve">Ü»ñÏ³Û³óáõóã³Ï³Ý Í³é³ÛáõÃÛáõÝÝ»ñÇ Ó»éùµ»ñáõÙ, Ý³Ë³ñ³ñáõÃÛ³Ý ³ßË³ï³ÏÇóÝ»ñÇ å³ñ·¨³ïñáõÙ, </t>
  </si>
  <si>
    <t>²ç³ÏóáõÃÛáõÝ Ñ³ñÏ³¹Çñ Ï³ï³ñÙ³Ý »ÝÃ³Ï³ ³Ïï»ñÇ Ï³ï³ñÙ³Ý ³å³ÑáíÙ³ÝÁ</t>
  </si>
  <si>
    <t xml:space="preserve">Ð³ñÏ³¹Çñ Ï³ï³ñÙ³Ý »ÝÃ³Ï³ ³Ïï»ñÇ Ï³ï³ñÙ³ÝÁ áõÕÕí³Í Í³é³ÛáõÃÛáõÝÝ»ñÇ Ó»éùµ»ñáõÙ , ³ßË³ï³ÏÇóÝ»ñÇ Ëñ³ËáõëáõÙ </t>
  </si>
  <si>
    <t>Ð³ñÏ³¹Çñ Ï³ï³ñÙ³Ý Í³é³ÛáõÃÛ³Ý ï»ËÝÇÏ³Ï³Ý Ñ³·»óí³ÍáõÃÛ³Ý µ³ñ»É³íáõÙ</t>
  </si>
  <si>
    <t>Ð³Ù³Ï³ñ·ã³ÛÇÝ ï»ËÝÇÏ³ÛÇ ¨ ·ñ³ë»ÝÛ³Ï³ÛÇÝ ·áõÛùÇ Ó»éù µ»ñáõÙ</t>
  </si>
  <si>
    <t>ä»ï³Ï³Ý Ù³ñÙÝÇ ·»ñ³ï»ëã³Ï³Ý ¹³ëÇãÁ՝</t>
  </si>
  <si>
    <t>Ø²ê 3 äºî²Î²Ü Ø²ðØÜÆ Ìð²¶ðºðÆ ¶Ìàì ìºðæÜ²Î²Ü ²ð¸ÚàôÜøÆ òàôò²ÜÆÞÜºðÀ</t>
  </si>
  <si>
    <t>¸³ëÇãÁ</t>
  </si>
  <si>
    <t>Ìñ³·ÇñÁ</t>
  </si>
  <si>
    <t>Ìñ³·ñÇ í»ñçÝ³Ï³Ý ³ñ¹ÛáõÝùÝ»ñÁ</t>
  </si>
  <si>
    <t>â³÷áñáßÇãÁ</t>
  </si>
  <si>
    <t>ºÉ³Ï»ï³ÛÇÝ óáõó³ÝÇßÁ</t>
  </si>
  <si>
    <t>ÂÇñ³Ë³ÛÇÝ óáõó³ÝÇßÁ</t>
  </si>
  <si>
    <t>ÂÇñ³Ë³ÛÇÝ Å³ÙÏ»ïÁ</t>
  </si>
  <si>
    <t>âÇ ë³ÑÙ³ÝíáõÙ</t>
  </si>
  <si>
    <t>ìÏ³Û³Ï³ÝÝ»ñÇ ¨ ï»Õ»Ï³ÝùÝ»ñÇ ïñ³Ù³¹ñÙ³Ý ³íïáÙáï³óÙ³Ý Ù³Ï³ñ¹³ÏÁ, ïáÏáë</t>
  </si>
  <si>
    <t>²ñËÇí³ÛÇÝ ³Ïï³ÛÇÝ ·ñ³ÝóáõÙÝ»ñÇ Ãí³ÛÝ³óáõÙ,ïáÏáë</t>
  </si>
  <si>
    <t>Ð³Ýñ³ÛÇÝ å³ßïå³ÝÇ Í³é³ÛáõÃÛáõÝÝ»ñÇ í»ñ³µ»ñÛ³É ß³Ñ³éáõÝ»ñÇ ·áÑáõÝ³ÏáõÃÛ³Ý ·Ý³Ñ³ï³Ï³Ý (1-4 µ³É³ÛÇÝ Ñ³Ù³Ï³ñ·)*</t>
  </si>
  <si>
    <t>Î³É³Ý³íáñí³ÍÝ»ñÇ ¨ ¹³ï³å³ñïÛ³ÉÝ»ñÇ ³ÝÓÝ³Ï³Ý ¨ Ùß³ÏáõÃ³ÛÇÝ, ÏñÃ³Ï³Ý áõ Ñá·¨áñ ½³ñ·³óÙ³Ý å³ïß³× å³ÛÙ³ÝÝ»ñÇ ³å³ÑáíáõÙ, ëáóÇ³É³Ï³Ý, Ñá·»µ³Ý³Ï³Ý ¨ Çñ³í³Ï³Ý ³ßË³ï³ÝùÝ»ñÇ Ï³½Ù³Ï»ñåáõÙ,ïáÏáë</t>
  </si>
  <si>
    <t>Î³É³Ý³íáñí³ÍÝ»ñÇ ¨ ¹³ï³å³ñïÛ³ÉÝ»ñÇ ½µ³Õí³ÍáõÃÛ³Ý ³å³ÑáíáõÙ, ïáÏáë</t>
  </si>
  <si>
    <t>Ð³ÝñáõÃÛ³Ý Çñ³í³Ï³Ý Çñ³½»Ïí³ÍáõÃÛ³Ý Ù³Ï³ñ¹³ÏÇ µ³ñÓñ³óáõÙ« ïáÏáë</t>
  </si>
  <si>
    <t>²ñ¹³ñ³¹³ïáõÃÛ³Ý Ñ³Ù³Ï³ñ·Ç í»ñ³å³ïñ³ëïí³Í ³ßË³ï³ÏÇóÝ»ñÇ ï»ë³Ï³ñ³ñ ÏßÇéÁ« ïáÏáë</t>
  </si>
  <si>
    <t>Î³ñ×í³Í Ï³ï³ñáÕ³Ï³Ý í³ñáõÛÃÝ»ñÇ ù³Ý³ÏÇ ÷á÷áËáõÃÛáõÝÁ« ïáÏáë</t>
  </si>
  <si>
    <t>²í³ñïí³Í Ï³ï³ñáÕ³Ï³Ý í³ñáõÛÃÝ»ñÇ ù³Ý³ÏÇ ÷á÷áËáõÃÛáõÝÁ« ïáÏáë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</si>
  <si>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</si>
  <si>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</si>
  <si>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</si>
  <si>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²ñ¹³ñ³¹³ïáõÃÛ³Ý áÉáñïáõÙ å»ï³Ï³Ý ù³Õ³ù³Ï³ÝáõÃÛ³Ý Ùß³ÏáõÙ« Íñ³·ñ»ñÇ Ñ³Ù³Ï³ñ·áõÙ ¨ ÙáÝÇïáñÇÝ·Ç Çñ³Ï³Ý³óáõÙ</t>
  </si>
  <si>
    <t>Ìñ³·ñÇ ÙÇçáó³éáõÙÝ»ñÁ</t>
  </si>
  <si>
    <t>²Ù÷á÷/µ³óí³Í</t>
  </si>
  <si>
    <t>´³óí³Í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</si>
  <si>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</si>
  <si>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</si>
  <si>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</si>
  <si>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</si>
  <si>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</si>
  <si>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</si>
  <si>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</si>
  <si>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</si>
  <si>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</si>
  <si>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>ß³ñáõÝ³Ï³Ï³Ý</t>
  </si>
  <si>
    <t>ØÇçáó³éÙ³Ý íñ³ Ï³ï³ñíáÕ Í³ËëÁ (Ñ³½³ñ ¹ñ³Ù)</t>
  </si>
  <si>
    <t>ÐÐ ³ñ¹³ñ³¹³ïáõÃÛ³Ý Ý³Ë³ñ³ñáõÃÛ³Ý &lt;Ìñ³·ñ»ñÇ  Çñ³Ï³Ý³óÙ³Ý ·ñ³ë»ÝÛ³Ï&gt;</t>
  </si>
  <si>
    <t>ÐÐ ³ñ¹³ñ³¹³ïáõÃÛ³Ý Ý³Ë³ñ³ñáõÃÛաÝ ³ÝÓÝ³Ï³Ý ïíÛ³ÉÝ»ñÇ å³ßïå³ÝáõÃÛ³Ý ·áñÍ³Ï³ÉáõÃÛáõÝ</t>
  </si>
  <si>
    <t>²ÝÓÝ³Ï³Ý ïíÛ³ÉÝ»ñÇ Ùß³ÏáÕÝ»ñÇ é»»ëïñÇ í³ñáõÙ« ëï³óí³Í Í³ÝáõóáõÙÝ»ñÇ ù³Ý³Ï, Ñ³ï</t>
  </si>
  <si>
    <t>Ð³ñáõóí³Í í³ñáõÛÃÝ»ñÇ ÃÇí« Ñ³ï</t>
  </si>
  <si>
    <t>îñ³Ù³¹ñíáÕ ËáñÑñ¹³ïíáõÃÛáõÝÝ»ñÇ ÃÇíÁ« Ñ³ï</t>
  </si>
  <si>
    <t>²ÝÓÝ³Ï³Ý ïíÛ³ÉÝ»ñÇ Ùß³ÏÙ³ÝÁ í»ñ³µ»ñáÕ Ñ³ñó»ñáí ýÇ½ÇÏ³Ï³Ý ³ÝÓ³Ýó ¹ÇÙáõÙÝ»ñÇ ÃÇíÁ,Ñ³ï</t>
  </si>
  <si>
    <t>²é³ç³ñÏáõÃÛáõÝÝ»ñÇ« ï»Õ»Ï³ÝùÝ»ñÇ« ·ñáõÃÛáõÝÝ»ñÇ« Ï³ñÍÇùÝ»ñÇ Ý³Ë³å³ïñ³ëïáõÙ« Ñ³ï</t>
  </si>
  <si>
    <t>¸ÇÙáõÙÝ»ñÇ ¨ Ñ³ñóáõÙÝ»ñÇ å³ï³ëË³ÝÝ»ñÇ ÙÇçÇÝ Å³ÙÏ»ï,ûñ</t>
  </si>
  <si>
    <t>Ð³Ù³Ï³ñ·ã³ÛÇÝ ë³ñù³íáñáõÙÝ»ñÇ ù³Ý³Ï« Ñ³ï</t>
  </si>
  <si>
    <t>¶ñ³ë»ÝÛ³Ï³ÛÇÝ ·áõÛùÇ ÙÇ³íáñ ù³Ý³Ï« Ñ³ï</t>
  </si>
  <si>
    <t>²ÛÉ ë³ñù³íáñáõÙÝ»ñÇ ù³Ý³Ï« Ñ³ï</t>
  </si>
  <si>
    <t>ê³ñù³íáñáõÙÝ»ñÇ Í³é³ÛáõÃÛ³Ý Ï³ÝË³ï»ëíáÕ ÙÇçÇÝ Å³ÙÏ»ï« ï³ñÇ</t>
  </si>
  <si>
    <t>øÎ²¶ ·ñ³ÝóÙ³Ý  Ñ³Ù³ÛÝù³ÛÇÝ µ³ÅÇÝÝ»ñ</t>
  </si>
  <si>
    <t>îñ³Ù³¹ñíáÕ íÏ³Û³Ï³ÝÝ»ñÇ ¨ ï»Õ»Ï³ÝùÝ»ñÇ ÃÇí« Ñ³ï</t>
  </si>
  <si>
    <t>ìÏ³Û³Ï³ÝÝ»ñÇ ¨ ï»Õ»Ï³ÝùÝ»ñÇ ïñ³Ù³¹ñÙ³Ý ³íïáÙáï³óÙ³Ý Ù³Ï³ñ¹³ÏÁ« ïáÏáë</t>
  </si>
  <si>
    <t>ìÏ³Û³Ï³ÝÝ»ñÇ  ïñ³Ù³¹ñÙ³Ý ³é³í»É³·áõÛÝ Å³ÙÏ»ïÁ« ûñ</t>
  </si>
  <si>
    <t>î»Õ»Ï³ÝùÝ»ñÇ ïñ³Ù³¹ñÙ³Ý ³é³í»É³·áõÛÝ Å³ÙÏ»ïÁ« ûñ</t>
  </si>
  <si>
    <t xml:space="preserve">ÐÐ ÷³ëï³µ³ÝÝ»ñÇ å³É³ï ÐÎ Ð³Ýñ³ÛÇÝ å³ßïå³ÝÇ ·ñ³ë»ÝÛ³Ï </t>
  </si>
  <si>
    <t>ì³ñáõÛÃ ÁÝ¹áõÝ³Í ·áñÍ»ñÇ ÃÇíÁ« Ñ³ï
³Û¹ ÃíáõÙª</t>
  </si>
  <si>
    <t>øñ»³Ï³Ý ·áñÍ»ñÇ ÃÇí« Ñ³ï</t>
  </si>
  <si>
    <t>ø³Õ³ù³óÇ³Ï³Ý ·áñÍ»ñÇ ÃÇí« Ñ³ï</t>
  </si>
  <si>
    <t>Ø»ñÅí³Í ¨ ¹³¹³ñ»óí³Í ¹ÇÙáõÙÝ»ñÇ ÃÇíÁ</t>
  </si>
  <si>
    <t>öáñÓ³ùÝÝáõÃÛáõÝÝ»ñÇ ÁÝ¹Ñ³Ýáõñ ÃÇíÁ« ³Û¹ ÃíáõÙª</t>
  </si>
  <si>
    <t>Ò»é³·ñ³µ³Ý³Ï³Ý« Ñ³ï</t>
  </si>
  <si>
    <t>ö³ëï³ÃÕÃ³µ³Ý³Ï³Ý« Ñ³ï</t>
  </si>
  <si>
    <t>üáïáï»ËÝÇÏ³Ï³Ý« Ñ³ï</t>
  </si>
  <si>
    <t>¸ÇÙ³ÝÏ³ñ³ÛÇÝ« Ñ³ï</t>
  </si>
  <si>
    <t>Ð»ïù³µ³Ý³Ï³Ý« Ñ³ï</t>
  </si>
  <si>
    <t>Ò·³µ³Ý³Ï³Ý« Ñ³ï</t>
  </si>
  <si>
    <t>ä³ÛÃáõÝ³ï»ËÝÇÏ³Ï³Ý« Ñ³ï</t>
  </si>
  <si>
    <t>ÜÛáõÃ³·Çï³Ï³Ý« Ñ³ï</t>
  </si>
  <si>
    <t>Î»Ýë³µ³Ý³Ï³Ý« Ñ³ï</t>
  </si>
  <si>
    <t>Ðñ¹»Ñ³ï»ËÝÇÏ³Ï³Ý« Ñ³ï</t>
  </si>
  <si>
    <t>ÞÇÝ³ñ³ñ³ï»ËÝÇÏ³Ï³Ý« Ñ³ï</t>
  </si>
  <si>
    <t>Ö³Ý³å³ñÑ³ïñ³Ýëåáñï³ÛÇÝó å³ï³Ñ³ñÝ»ñÇ Ñ³Ý·³Ù³ÝùÝ»ñÇ« Ñ³ï</t>
  </si>
  <si>
    <t>îñ³Ýëåáñï³ÛÇÝ ÙÇçáóÝ»ñÇ ï»ËÝÇÏ³Ï³Ý íÇ×³ÏÇ« Ñ³ï</t>
  </si>
  <si>
    <t>îñ³Ýëåáñï³ÛÇÝ Ñ»ïù³µ³Ý³Ï³Ý« Ñ³ï</t>
  </si>
  <si>
    <t>îÝï»ë³·Çï³Ï³Ý« Ñ³ï</t>
  </si>
  <si>
    <t>²åñ³Ýù³·Çï³Ï³Ý« Ñ³ï</t>
  </si>
  <si>
    <t>Ð³Ù³Ï³ñ·ã³ï»ËÝÇÏ³Ï³Ý« Ñ³ï</t>
  </si>
  <si>
    <t>öáñÓ³ùÝÝáõÃÛ³Ùµ ÉáõÍí³Í Ñ³ñó»ñÇ ï»ë³Ï³ñ³ñ ÏßÇéÁ ÉáõÍÙ³Ý ³é³ç³¹ñí³Í Ñ³ñó»ñÇ ÁÝ¹Ñ³Ýáõñ ù³Ý³ÏÇ Ù»ç« ïáÏáë</t>
  </si>
  <si>
    <t>º½ñ³Ï³óáõÃÛáõÝÝ»ñÇ ïñ³Ù³¹ñÙ³Ý ÙÇçÇÝ Å³ÙÏ»ïÁ ÝÙáõßÇ ëï³óÙ³Ý ûñí³ÝÇó,ûñ</t>
  </si>
  <si>
    <t>30 ûñÁ ·»ñ³½³ÝóáÕ Å³ÙÏ»ïáõÙ ³í³ñïí³Í ÷áñÓ³ùÝÝáõÃÛáõÝÝ»ñÇ ï»ë³Ï³ñ³ñ ÏßÇéÁ« ïáÏáë</t>
  </si>
  <si>
    <t>ØÇÝã¨ 10 ûñí³ ÁÝÃ³óùáõÙ ³í³ñïí³Í ÷áñÓ³ùÝÝáõÃÛáõÝÝ»ñÁ« ïáÏáë</t>
  </si>
  <si>
    <t>øñ»³Ï³ï³ñáÕ³Ï³Ý Í³é³ÛáõÃÛáõÝ</t>
  </si>
  <si>
    <t>¸³ï³å³ñïÛ³ÉÝ»ñÇ ¨ Ï³É³ÝùÇ ï³Ï ·ïÝíáÕ ³ÝÓ³Ýó ÃÇíÁ</t>
  </si>
  <si>
    <t>¸³ï³å³ñïÛ³É ¨ Ï³É³Ý³íáñí³Í ³ÝÓ³Ýó Ï³ñ×³Å³ÙÏ»ï Ù»ÏÝáõÙ»ñÇ ïñ³Ù³¹ñÙ³Ý ¥³ñÓ³Ïáõñ¹Ý»ñ¤ ÃÇíÁ</t>
  </si>
  <si>
    <t>øÎÐ¬áõÙ Ùß³ÏáõÃ³ÛÇÝ ¥Ñ³Ù»ñ·Ý»ñ« Ý»ñÏ³Û³óáõÙÝ»ñ ¨ óáõó³Ñ³Ý¹»ëÝ»ñ¤ ¨ Ù³ñ½³Ï³Ý ÙÇçáó³éáõÙÝ»ñÇ ÃÇíÁ,Ñ³ï</t>
  </si>
  <si>
    <t>øÎÐ¬áõÙ ÙÇçÇÝ Ù³ëÝ³·Çï³Ï³Ý/ï»ËÝÇÏ³Ï³Ý ÏñÃáõÃÛáõÝ ëï³óáÕ ¹³ï³å³ñïÛ³ÉÝ»ñÇ ÃÇíÁ, Ù³ñ¹</t>
  </si>
  <si>
    <t>Æñ³í³µ³Ý³Ï³Ý ËáñÑñ¹³ïíáõÃÛáõÝ ëï³ó³Í Ï³É³Ý³íáñí³Í ³ÝÓ³Ýó ¨ ¹³ï³å³ñïÛ³ÉÝ»ñÇ ÃÇíÁ ¥ËáñÑñ¹³ïíáõÃÛáõÝÝ»ñÇ ÃÇíÁ¤</t>
  </si>
  <si>
    <t>êáóÇ³É³Ï³Ý ¥ëáóÇ³É³Ï³Ý í»ñ³Ï³Ý·ÝáõÙ ¨ ËáñÑñ¹³ïíáõÃÛáõÝ¤ ³ç³ÏóáõÃÛáõÝ ëï³ó³Í ¹³ï³å³ñïÛ³ÉÝ»ñÇ ¨ Ï³É³Ý³íáñí³ÍÝ»ñÇ ÃÇíÁ, Ù³ñ¹</t>
  </si>
  <si>
    <t>¸³ï³å³ñïÛ³ÉÝ»ñÇ ¨ Ï³É³Ý³íáñí³ÍÝ»ñÇ Ñá·»µ³Ý³Ï³Ý Ñ»ï³½áïáõÃÛáõÝÝ»ñÇ ¨ áõëáõÙÝ³ëÇñáõÃÛáõÝÝ»ñÇ Çñ³Ï³Ý³óáõÙ ,ÃÇíÁ</t>
  </si>
  <si>
    <t>ØÇçÇÝ Ñ³ßíáí Ù»Ï Ï³É³Ý³íáñÇÝ/¹³ï³å³ñïÛ³ÉÇÝ µ³ÅÇÝ Ñ³ëÝáÕ ï³ñ³ÍùÁ ,ù³é³ÏáõëÇ Ù»ïñ</t>
  </si>
  <si>
    <t>²ßË³ï³Ýùáí ³å³Ñáíí³Í ¹³ï³å³ñïÛ³ÉÝ»ñÇ ¨ Ï³É³Ý³íáñí³ÍÝ»ñÇ ÃÇí</t>
  </si>
  <si>
    <t>äñáµ³óÇ³ÛÇ Í³é³ÛáõÃÛáõÝ</t>
  </si>
  <si>
    <t>äñáµ³óÇ³ÛÇ ï³Ï ·ïÝíáÕ ß³Ñ³éáõÝ»ñÇ ÃÇí, Ù³ñ¹</t>
  </si>
  <si>
    <t>Ø³ëÝ³·Çï³Ï³Ý í»ñ³å³ïñ³ëïáõÙ ³Ýó³Í ß³Ñ³éáõÝ»ñÇ ÃÇí,Ù³ñ¹</t>
  </si>
  <si>
    <t>ì»ñ³ëáóÇ³É³Ï³Ý³óÙ³Ý Íñ³·ñ»ñÇÝ Ù³ëÝ³Ïó³Í ß³Ñ³éáõÝ»ñÇ ÃÇí,Ù³ñ¹</t>
  </si>
  <si>
    <t>Ðá·³µ³Ý³Ï³Ý  û·ÝáõÃÛáõÝ ëï³óáÕ ß³Ñ³éáõÝ»ñÇ ÃÇí,Ù³ñ¹</t>
  </si>
  <si>
    <t>Æñ³Ï³Ý³óíáÕ Ùß³ÏáõÃ³ÛÇÝ ÙÇçáó³éáõÙÝ»ñÇ ÃÇí,ÃÇí</t>
  </si>
  <si>
    <t>Øß³ÏáõÃ³ÛÇÝ ÙÇçáó³éáõÙÝ»ñÇÝ Ù³ëÝ³ÏóáÕ ß³Ñ³éáõÝ»ñÇ ÃÇí, Ù³ñ¹</t>
  </si>
  <si>
    <t>Ð³Ýñ³ÛÇÝ ³ßË³ï³ÝùÝ»ñ å³ïÅ³ï»ë³ÏáõÙ Ý»ñ·ñ³íí³Í ß³Ñ³éáõÝ»ñÇ ÃÇí,Ù³ñ¹</t>
  </si>
  <si>
    <t>²é³çÝ³ÛÇÝ ¨ Ù³ëÝ³·Çï³óí³Í µÝáõÛÃÇ µáõÅû·ÝáõÃÛáõÝ ëï³óáÕÝ»ñÇ ÃÇí« ¹»åù</t>
  </si>
  <si>
    <t xml:space="preserve">ÐáëåÇï³É³ÛÇÝ µáõÅû·ÝáõÃÛáõÝ ëï³óáÕÝ»ñÇ ÃÇí </t>
  </si>
  <si>
    <t>ÐáëåÇï³ÉÝ»ñÇ Ù»Ï Ù³Ñ×³Ï³ÉÇ ï³ñ»Ï³Ý ½µ³Õí³ÍáõÃÛáõÝ« ûñ</t>
  </si>
  <si>
    <t>Î³É³Ý³íáñÝ»ñÇÝ/¹³ï³å³ñïÛ³ÉÇÝ ïñ³Ù³¹ñíáÕ µÅßÏ³Ï³Ý Í³é³ÛáõÃÛ³Ý Ù³ïáõóÙ³Ý ¹»åù»ñÇ ³× ,ïáÏáë</t>
  </si>
  <si>
    <t>Ò»éù µ»ñí³Í ¹»Õ»ñÇ ³Ýí³Ý³ï»ë³Ï« ù³Ý³Ï</t>
  </si>
  <si>
    <t>Æñ³í³Ë³ËïáõÙ Ï³ï³ñ³Í ³ÝÓ³Ýó ·»Õ³·Çï³Ï³Ý ¹³ëïÇ³ñ³ÏáõÃÛ³Ý ¨ ÏñÃ³Ï³Ý Íñ³·ñ»ñÇ Çñ³Ï³Ý³óáõÙ</t>
  </si>
  <si>
    <t>øñ»³Ï³ï³ñáÕ³Ï³Ý ÑÇÙÝ³ñÏÝ»ñáõÙ ·ïÝíáÕ  Çñ³í³Ë³ËïáõÙ Ï³ï³ñ³Í ³ÝÓ³Ýó ¨ åñáµ³óÇ³ÛÇ Í³é³ÛáõÃÛ³Ý ß³Ñ³éáõÝ»ñÇ  ·»Õ³·Çï³Ï³Ý ¹³ëïÇ³ñ³ÏáõÃÛ³Ý ¨ ÏñÃáõÃÛ³Ý Íñ³·ñ»ñÇ Çñ³Ï³Ý³óáõÙ</t>
  </si>
  <si>
    <t>¶»Õ³·Çï³Ï³Ý ¹³ëïÇ³ñ³ÏáõÃÛ³Ý Íñ³·ñ»ñáõÙ ÁÝ¹·ñÏí³Í Çñ³í³Ë³ËïáõÙ Ï³ï³ñ³Í ³ÝÓ³Ýó ÃÇíÁ,Ù³ñ¹</t>
  </si>
  <si>
    <t>¸³ëÁÝÃ³óáõÙ Áµ¹·ñÏí³Í ³é³ñÏ³Û³Ï³Ý Íñ³·ñ»ñÇ ÃÇíÁ,Ñ³ï</t>
  </si>
  <si>
    <t>¸³ë³í³Ý¹íáÕ Ù³ëÝ³·Çï³Ï³Ý ËÙµ»ñÇ ÃÇíÁ,Ñ³ï</t>
  </si>
  <si>
    <t>¸³ëÁÝÃ³óÝ»ñÇ ï¨áÕáõÃÛáõÝÁ« ³Ï³¹»ÙÇ³Ï³Ý Å³Ù</t>
  </si>
  <si>
    <t>î³ñ»Ï³Ý Ñ³ëï³ïí³Í Íñ³·ñ»ñÇÝ Ù³ëÝ³Ïó³Í ¨ Ñ³í³ëï³·ñ»ñ ëï³ó³Í áõÝÏÝ¹ÇñÝ»ñÇ ï»ë³Ï³ñ³ñ ÏßÇéÁ Ù³ëÝ³ÏÇóÝ»ñÇ ÁÝ¹Ñ³Ýáõñ Ãí³ù³Ý³ÏÇ Ù»ç« ïáÏáë</t>
  </si>
  <si>
    <t>Æñ³í³Ë³ËïáõÙ Ï³ï³ñ³Í ³ÝÓ³Ýóª ·»Õ³·Çï³Ï³Ý ¹³ëïÇ³ñ³ÏáõÃÛ³Ý ¨ ÏñÃ³Ï³Ý Íñ³·ñ»ñáí áõëáõóÙ³Ý ÙÇçÇÝ ïñáÕáõÃÛáõÝÁ</t>
  </si>
  <si>
    <t>Æñ³í³Ë³ËïáõÙ Ï³ï³ñ³Í Ù»Ï ³ÝÓÇ Ñ³ßíáí áõëáõóÙ³Ý ÙÇçÇÝ ³ñÅ»ùÁ« Ñ³½©¹ñ³Ù</t>
  </si>
  <si>
    <t>î»Õ»Ï³·ñ»ñÇ ï»ë³Ï³Ýáõ ù³Ý³ÏÁ</t>
  </si>
  <si>
    <t>î»Õ»Ï³·ñ»ñÇ ÁÝ¹Ñ³Ýáõñ ïå³ù³Ý³ÏÁ</t>
  </si>
  <si>
    <t>¾É»ÏïñáÝ³ÛÇÝ Çñ³í³Ï³Ý ï»Õ»Ï³ïíáõÃÛ³Ý ¥ARLIS©am¤ Ï³ÛùÇó û·ïíáÕ ³ÝÓ³Ýó ÃÇí</t>
  </si>
  <si>
    <t>Î³Ûù ¿çÇ Ù³ïã»ÉÇáõÃÛáõÝÁ  û·ïíáÕÝ»ñÇ Ñ³Ù³ñ ¥7/24¤« ³Ûá/áã</t>
  </si>
  <si>
    <t>³Ûá</t>
  </si>
  <si>
    <t>ê³ÑÙ³Ýí³Í å³ñµ»ñÏ³ÝáõÃÛ³Ùµ ¨ Å³ÙÏ»ïÝ»ñáõÙ å³ßïáÝ³Ï³Ý ï»Õ»Ï³·ñ»ñÇ Ññ³ï³ñ³ÏáõÃÛáõÝ ¨ ïñ³Ù³¹ñáõÙ å»ï³Ï³Ý Ù³ñÙÇÝÝ»ñÇÝ</t>
  </si>
  <si>
    <t>§²ñÉÇë¦ ï»Õ»Ï³ïí³Ï³Ý Ñ³Ù³Ï³ñ·Ç ³Ù»Ýß³µ³ÃÛ³ Ã³ñÙ³óáõÙ« Çñ³í³Ï³Ý ³Ïï»ñÇ ¿É»ÏïñáÝ³ÛÇÝ ÅáÕáí³ÍáõÇ å³ñµ»ñ³Ï³Ý Ñ³Ù³ÉñáõÙ« ïáÏáë</t>
  </si>
  <si>
    <t>Æñ³í³Ï³Ý ³Ïï»ñÇ Ññ³å³ñ³ÏÙ³Ýª ëï³Ý³Éáõ ûñí³ÝÇó ÙÇçÇÝ Å³ÙÏ»ï« ûñ</t>
  </si>
  <si>
    <t>Î³Ûù ¿çáõÙ ï»Õ³¹ñÙ³Ý ¨ ÷á÷áËáõÃÛ³Ý ½»ï»ÕÙ³Ý ¥ÇÝÏáñáåáñ³óÇ³ÛÇ«¤ Å³ÙÏ»ïÁ, ûñ</t>
  </si>
  <si>
    <t>²Ý·É»ñ»Ý« éáõë»ñ»Ý ¨ Ñ³Û»ñ»Ý É»½áõÝ»ñáí  Ã³ñ·Ù³Ýí³Í« í»ñ³Ý³Ûí³Í ¨ ËÙµ³·ñí³Í/ëñµ³·ñí³Í ÝÛáõÃ»ñ« Ù»Ï Ã³ñ·Ù³Ýã³Ï³Ý ¿ç</t>
  </si>
  <si>
    <t>²ÛÉ ûï³ñ É»½áõÝ»ñáí  Ã³ñ·Ù³Ýí³Í« í»ñ³Ý³Ûí³Í ¨ ËÙµ³·ñí³Í /ëñµ³·ñí³Í  ÝÛáõÃ»ñ« Ù»Ï Ã³ñ·Ù³Ýã³Ï³Ý ¿ç</t>
  </si>
  <si>
    <t>Ðñ³å³ñ³ÏÙ³Ý »ÝÃ³Ï³ Ã³ñ·Ù³ÝáõÃÛáõÝÝ»ñÇ Ñ³Ýñ³Ù³ïã»ÉÇáõÃÛ³Ý ³å³ÑáíáõÙÝ ÇÝï»ñÝ»ï³ÛÇÝ Ï³ÛùÇ ÙÇçáóáí« ïáÏáë</t>
  </si>
  <si>
    <t>Â³ñ·Ù³Ýí³Í ÝÛáõÃ»ñÇó í»ñ³Ý³ÛíáÕ« ËÙµ³·ñíáÕ ¨ ëñµ³·ñíáÕ ÝÛáõÃ»ñÇ ï»ë³Ï³ñ³ñ ÏßÇéÁ« ïáÏáë</t>
  </si>
  <si>
    <t>ÆÝï»ñÝ»ï³ÛÇÝ Ï³Ûù¿çÇ Ï³ÝáÝ³íáñ Ã³ñÙ³óáõÙ ¨ Ù³ïã»ÉÇáõÃÛáõÝ û·ïíáÕÝ»ñÇ Ñ³Ù³ñ (7/24)« ³Ûá/áã</t>
  </si>
  <si>
    <t>Â³ñ·Ù³ÝáõÃÛ³Ý å³ïí»ñÝ»ñÇ ÙÇ³ëÝ³Ï³Ý ¿É»ÏïñáÝ³ÛÇÝ Ï³é³í³ñÙ³Ý Ñ³Ù³Ï³ñ·áõÙ Ã³ñ·Ù³ÝáõÃÛáõÝÝ»ñÇ ÑÇßáÕáõÃÛáõÝ-µ³½³ÛÇ ëï»ÕÍáõÙ ¨ å³Ñå³ÝáõÙ« ïáÏáë</t>
  </si>
  <si>
    <t>Ø»Ï ûñí³ ÁÝÃ³óùáõÙ Ã³ñ·Ù³ÝíáÕ ¿ç»ñÇ ÙÇçÇÝ ù³Ý³ÏÁ« ¿ç</t>
  </si>
  <si>
    <t>ä³ßïáÝ³Ï³Ý Ã³ñ·Ù³ÝáõÃÛáõÝÝ»ñÇ` ë³ÑÙ³Ýí³Í Ï³ñ·áí ·ñ³Ýóí»Éáõó Ñ»ïá å³ßïáÝ³Ï³Ý Ã³ñ·Ù³ÝáõÃÛ³Ý ï»Õ³¹ñáõÙ ÇÝï»ñÝ»ï³ÛÇÝ Ï³Ûù¿çáõÙ« ³ßË³ï³Ýù³ÛÇÝ ûñ</t>
  </si>
  <si>
    <t>Ø»Ï ¿çÇ Ã³ñ·Ù³ÝáõÃÛ³Ý (Ý»ñ³éÛ³É Ã³ñ·Ù³ÝáõÃÛ³Ý Çñ³í³Ï³Ý ÝáõÛÝ³Ï³Ý³óÙ³Ý« í»ñ³Ý³ÛÙ³Ý« ËÙµ³·ñÙ³Ý/ëñµ³·ñÙ³Ý« ï»ËÝÇÏ³Ï³Ý Ùß³ÏÙ³Ý« Ñ³Ýñ³Ù³ïã»ÉÇáõÃÛ³Ý ³å³ÑáíÙ³Ý ¨ Ã³ñ·Ù³ÝáõÃÛáõÝÝ»ñÇ ÙÇ³ëÝ³Ï³Ý ÑÇßáÕáõÃÛáõÝ-µ³½³ÛÇ å³Ñå³ÝÙ³Ý) ÙÇçÇÝ ³ñÅ»ùÁ« ¹ñ³Ù</t>
  </si>
  <si>
    <t>Ð³ïáõÏ Í³é³ÛáÕÝ»ñÇ í»ñ³å³ïñ³ëïÙ³Ý ¨ Ñ³ïáõÏ áõëáõóÙ³Ý Ï³½Ù³Ï»ñåáõÙ</t>
  </si>
  <si>
    <t>¸³ëÁÝÃ³óÝ»ñÇ ù³Ý³Ï,Ñ³ï</t>
  </si>
  <si>
    <t>ì»ñ³å³ïñ³ëïíáÕ  ¨ Ñ³ïáõÏ áõëáõóáõÙ ³ÝóÝáÕ Í³é³ÛáÕÝ»ñÇ Ãí³ù³Ý³Ï</t>
  </si>
  <si>
    <t>ì»ñ³å³ïñ³ëïÙ³Ý ¨ Ñ³ïáõÏ áõëáõóÙ³Ý  ¹³ëÁÝÃ³óÝ»ñáõÙ ÁÝ¹·ñÏí³Í Ã»Ù³Ý»ñÇ ù³Ý³ÏÁ</t>
  </si>
  <si>
    <t>àõëáõóÙ³Ý ËÙµ»ñÇ ù³Ý³Ï</t>
  </si>
  <si>
    <t>Ð³í³ëï³·Çñ ëï³ó³Í Ñ³ïáõÏ Í³é³ÛáÕÝ»ñÇ ï»ë³Ï³ñ³ñ ÏßÇéÁ ¹³ëÁÝÃ³óÝ»ñÇÝ Ù³ëÝ³ÏóáõÃÛ³Ý Ñ³Ûï»ñáí Ý»ñÏ³Û³óí³Í Ñ³ïáõÏ Í³é³ÛáÕÝ»ñÇ ÁÝ¹Ñ³Ýáõñ Ãí³ù³Ý³ÏÇ Ù»ç« ïáÏáë</t>
  </si>
  <si>
    <t>Ø»Ï ¹³ëÁÝÃ³óÇ ÙÇçÇÝ ï¨áÕáõÃÛáõÝÁ« ûñ</t>
  </si>
  <si>
    <t>¸³ëÁÝÃ³óÝ»ñÇ ù³Ý³Ï</t>
  </si>
  <si>
    <t>ì»ñ³å³ïñ³ëïíáÕ ¹³ï³íáñÝ»ñÇ Ãí³ù³Ý³Ï</t>
  </si>
  <si>
    <t>ì»ñ³å³ïñ³ëïíáÕ ¹³ï³Ë³½Ý»ñÇ Ãí³ù³Ý³Ï</t>
  </si>
  <si>
    <t>ì»ñ³å³ïñ³ëïíáÕ ¹³ï³Ï³Ý Í³é³ÛáÕÝ»ñÇ Ãí³ù³Ý³Ï</t>
  </si>
  <si>
    <t>ì»ñ³å³ïñ³ëïíáÕ ¹³ï³Ë³½áõÃÛ³Ý ³ßË³ï³Ï³½ÙáõÙ å»ï³Ï³Ý Í³é³ÛáÕÝ»ñÇ Ãí³ù³Ý³Ï</t>
  </si>
  <si>
    <t>ì»ñ³å³ïñ³ëïíáÕ ¹³ï³Ï³Ý Ï³ñ·³¹ñÇãÝ»ñÇ Ãí³ù³Ý³Ï</t>
  </si>
  <si>
    <t>ì»ñ³å³ïñ³ëïÙ³Ý ¹³ëÁÝÃ³óÝ»ñáõÙ ÁÝ¹·ñÏí³Í Ã»Ù³Ý»ñÇ ù³Ý³ÏÁ</t>
  </si>
  <si>
    <t>ì»ñ³å³ïñ³ëïÙ³Ý Ñ³í³ëï³·Çñ ëï³ó³Í áõÝÏÝ¹ÇñÝ»ñÇ ï»ë³Ï³ñ³ñ ÏßÇéÁ« ïáÏ³ë</t>
  </si>
  <si>
    <t>շարունականան</t>
  </si>
  <si>
    <t>Ø»Ï áõÝÏÝ¹ñÇ Ñ³ïáõÏ áõëáõóÙ³Ý ³Ï³¹»ÙÇ³Ï³Ý Å³ÙÇ ÙÇçÇÝ ³ñÅ»ùÁª ¹ñ³Ù</t>
  </si>
  <si>
    <t>ì»ñ³å³ïñ³ëïíáÕ Ñ³Ï³ÏáéáõåóÇáÝ Íñ³·ñ»ñÇ Çñ³Ï³Ý³óÙ³Ý å³ï³ëË³Ý³ïáõÝ»ñÇ  Ãí³ù³Ý³Ï</t>
  </si>
  <si>
    <t>ì»ñ³å³ïñ³ëïÙ³Ý Ñ³í³ëï³·Çñ ëï³ó³Í áõÝÏÝ¹ÇñÝ»ñÇ ï»ë³Ï³ñ³ñ ÏßÇéÁ Ý³Ë³ï»ëí³Í ÁÝ¹Ñ³Ýáõñ ù³Ý³ÏÇ Ù»ç « ïáÏáë</t>
  </si>
  <si>
    <t>50%-Çó áã å³Ï³ë</t>
  </si>
  <si>
    <t>Ø»Ï ¹³ëÁÝÃ³óÇ ÙÇçÇÝ ï¨áÕáõÃÛáõÝÁ« ³Ï³¹»ÙÇ³Ï³Ý Å³Ù</t>
  </si>
  <si>
    <t>Ø»Ï áõÝÏÝ¹ñÇ í»ñ³å³ïñ³ëïÙ³Ý Ù»Ï ³Ï³¹»ÙÇ³Ï³Ý Å³ÙÇ ÙÇçÇÝ ³ñÅ»ùÁª ¹ñ³Ù</t>
  </si>
  <si>
    <t>ÎñÃ³Ãáß³Ï ëï³óáÕ áõÝÏÝ¹ÇñÝ»ñÇ ÃÇíÁ</t>
  </si>
  <si>
    <t xml:space="preserve"> îñ³Ýëý»ñïÇ í×³ñÙ³Ý Ñ³×³Ë³Ï³ÝáõÃÛáõÝÁ </t>
  </si>
  <si>
    <t>ÐÐ ³ñ¹³ñ³¹³ïáõÃÛ³Ý Ý³Ë³ñ³ñáõÃÛ³Ý Ñ³ñÏ³¹Çñ Ï³ï³ñáõÙÝ ³å³ÑáíáÕ Í³é³ÛáõÃÛáõÝ</t>
  </si>
  <si>
    <t>Î³ï³ñáÕ³Ï³Ý í³ñáõÛÃÝ»ñÇ ù³Ý³ÏÁ</t>
  </si>
  <si>
    <t>àñÇó՝ áã ·áõÛù³ÛÇÝ µÝáõÛÃÇ Ï³ï³ñáÕ³Ï³Ý í³ñáõÛÃÝ»ñÇ ù³Ý³ÏÁ</t>
  </si>
  <si>
    <t>Î³ñ×í³Í Ï³ï³ñáÕ³Ï³Ý í³ñáõÛÃÝ»ñÇ ù³Ý³ÏÁ</t>
  </si>
  <si>
    <t>²í³ñïí³Í í³ñáõÛÃÝ»ñÇ ù³Ý³ÏÁ</t>
  </si>
  <si>
    <t>ÀÝÃ³óùÇ Ù»ç ·ïÝíáÕ í³ñáõÛÃÝ»ñÇ ù³Ý³ÏÁ</t>
  </si>
  <si>
    <t>Î³ñ×í³Í Ï³ï³ñáÕ³Ï³Ý í³ñáõÛÃÝ»ñÇ ï»ë³Ï³ñ³ñ ÏßÇéÁ Ñ³ßí»ïáõ ï³ñáõÙ ÁÝÃ³óù ïñí³Í Ï³ï³ñáÕ³Ï³Ý í³ñáõÛÃÝ»ñÇ ÁÝ¹Ñ³Ýáõñ ÃíÇ ÝÏ³ïÙ³Ùµ, ïáÏáë</t>
  </si>
  <si>
    <t>²í³ñïí³Í Ï³ï³ñáÕ³Ï³Ý í³ñáõÛÃÝ»ñÇ ï»ë³Ï³ñ³ñ ÏßÇéÁ Ñ³ßí»ïáõ ï³ñáõÙ ÁÝÃ³óù ïñí³Í Ï³ï³ñáÕ³Ï³Ý í³ñáõÛÃÝ»ñÇ ÁÝ¹Ñ³Ýáõñ ÃíÇ ÝÏ³ïÙ³Ùµ,ïáÏáë</t>
  </si>
  <si>
    <t>´éÝ³·³ÝÓí³Í ·áõÙ³ñÇ ï»ë³Ï³ñ³ñ ÏßÇéÁ µéÝ³·³ÝÓÙ³Ý »ÝÃ³Ï³ ·áõÙ³ñÇ ÝÏ³ïÙ³Ùµ, ïáÏáë,  ³Û¹ ÃíáõÙ՝</t>
  </si>
  <si>
    <t>1. ýÇ½ÇÏ³Ï³Ý ³ÝÓ³Ýó û·ïÇÝ µéÝ³·³ÝÓí³Í ·áõÙ³ñÇ ï»ë³Ï³ñ³ñ ÏßÇéÁ µéÝ³·³ÝÓÙ³Ý »ÝÃ³Ï³ ·áõÙ³ñÇ ÝÏ³ïÙ³Ùµ,ïáÏáë</t>
  </si>
  <si>
    <t>2. Çñ³í³µ³Ý³Ï³Ý ³ÝÓ³Ýó û·ïÇÝ µéÝ³·³ÝÓí³Í ·áõÙ³ñÇ ï»ë³Ï³ñ³ñ ÏßÇéÁ  µéÝ³·³ÝÓÙ³Ý »ÝÃ³Ï³ ·áõÙ³ñÇ ÝÏ³ïÙ³Ùµ, ïáÏáë</t>
  </si>
  <si>
    <t>3. å»ï³Ï³Ý µÛáõç»Ç û·ïÇÝ  µéÝ³·³ÝÓí³Í ·áõÙ³ñÇ ï»ë³Ï³ñ³ñ ÏßÇéÁ µéÝ³·³ÝÓÙ³Ý »ÝÃ³Ï³ ·áõÙ³ñÇ ÝÏ³ïÙ³Ùµ,ïáÏáë</t>
  </si>
  <si>
    <t>²×áõñ¹áí í»ñ³Ï³Ý·Ýí³Í ·áõÙ³ñÇ ï»ë³Ï³ñ³ñ ÏßÇéÁ ÁÝ¹³Ù»ÝÁ µéÝ³·³ÝÓí³Í ·áõÙ³ñÇ ÝÏ³ïÙ³Ùµ,ïáÏáë</t>
  </si>
  <si>
    <t>Ð³ñÏ³¹Çñ Ï³ï³ñáÕÝ»ñÇ՝ í»ñ³¹³ëáõÃÛ³Ý Ï³Ù ¹³ï³Ï³Ý Ï³ñ·áí í»ñ³óí³Í áñáßáõÙÝ»ñÇ ï»ë³Ï³ñ³ñ ÏßÇéÁ   µáÕáù³ñÏí³Í áñáßáõÙÝ»ñÇ ÝÏ³ïÙ³Ùµ, ïáÏáë</t>
  </si>
  <si>
    <t>Î³ï³ñáÕ³Ï³Ý ·áñÍáÕáõÃÛáõÝÝ»ñÇ Çñ³Ï³Ý³óÙ³Ý Å³ÙÏ»ïÁ,³ÙÇë, áñÁ ãÇ Ý»ñ³éáõÙ Ï³ï³ñáÕ³Ï³Ý ·áñÍáÕáõÃÛáõÝÝ»ñÝ ³×áõñ¹³ÛÇÝ ·áñÍÁÝÃ³óáõÙ ·ïÝí»Éáõ, ·áõÛùÝ áõÕÕ³ÏÇ í³×³éùáí Çñ³óÝ»Éáõ,  Ñ»ï³Ëáõ½Ù³Ý, ÇÝãå»ë Ý³¨ Ï³ï³ñáÕ³Ï³Ý í³ñáõÛÃÇ Ñ»ï³Ó·Ù³Ý Ï³Ù Ï³ë»óÙ³Ý Å³ÙÏ»ïÝ»ñÁ</t>
  </si>
  <si>
    <t>ºÉ³Ï»ï³ÛÇÝ Å³ÙÏ»ï</t>
  </si>
  <si>
    <t>Կապը ՀՀ կառավարության ծրագրով սահմանված քաղաքականության թիրախների հետ</t>
  </si>
  <si>
    <t>2018թ. փաստացի</t>
  </si>
  <si>
    <t>2021թ</t>
  </si>
  <si>
    <t>2022թ</t>
  </si>
  <si>
    <t>²ñ¹³ñ³¹³ïáõÃÛ³Ý Ý³Ë³ñ³ñáõÃÛ³Ý ùñ»³Ï³ï³ñáÕ³Ï³Ý ÑÇÙÝ³ñÏÝ»ñáõÙ å³ÑíáÕ Ï³É³-Ý³íáñí³Í ³ÝÓ³Ýó ¨ ¹³ï³å³ñïÛ³ÉÝ»ñÇÝ å³ïß³× µÅßÏ³Ï³Ý û·ÝáõÃÛ³Ý ¨ ëå³ë³ñÏÙ³Ý Í³é³ÛáõÃÛáõÝÝ»ñ</t>
  </si>
  <si>
    <t>êÝÝ¹³ÛÇÝ</t>
  </si>
  <si>
    <t>î»³Ó³ÛÝ³·ñÙ³Ý</t>
  </si>
  <si>
    <t>Ø»Ï ÷áñÓ³ùÝÝáõÃÛ³Ý Ï³ï³ñÙ³Ý  ÙÇçÇÝ ³ñÅ»ù, ¹ñ³Ù</t>
  </si>
  <si>
    <t>§¶ÝáõÙÝ»ñÇ Ù³ëÇÝ¦ ÐÐ ûñ»ÝùÇ Ñ³Ù³Ó³ÛÝ ÁÝïñí³Í Ï³½Ù³Ï»ñåáõÃÛáõÝ</t>
  </si>
  <si>
    <t>Ø³ëÝ³·Çï³óí³Í Ï³½Ù³Ï»ñåáõÃÛáõÝ</t>
  </si>
  <si>
    <t>§¶ÝáõÙÝ»ñÇ Ù³ÇëÝ¦ ÐÐ ûñ»ÝùÇ Ñ³Ù³Ó³ÛÝ ÁÝïñí³Í Ï³½Ù³Ï»ñåáõÃÛáõÝ</t>
  </si>
  <si>
    <t>Ð³ïáõÏ Í³é³ÛáÕÝ»ñÇ í»ñ³å³ïñ³ëïÙ³Ý ¨ Ñ³ïáõÏ áõëáõóáõÙ</t>
  </si>
  <si>
    <t>Ø»Ï áõÝÏÝ¹ñÇ í»ñ³å³ïñ³ëïÙ³Ý Ï³Ù Ñ³ïáõÏ
 áõëáõóÙ³Ý ÙÇçÇÝ Í³ËëÁª ¹ñ³Ù</t>
  </si>
  <si>
    <t>¸³ï³íáñÝ»ñÇ«¹³ï³Ë³½Ý»ñÇ«¹³ï³íáñÝ»ñÇ áõ ¹³ï³Ë³½Ý»ñÇ Ã»ÏÝ³ÍáõÝ»ñÇ áóáõó³ÏáõÙ ·ïÝíáÕ ³ÝÓ³Ýó«¹³ï³Ï³Ý Í³é³ÛáÕÝ»ñÇ«¹³ï³Ë³½áõÃÛ³Ý ³ßË³ï³Ï³½ÙáõÙ Í³é³ÛáÕÝ»ñÇ ¨ ¹³ï³Ï³Ý Ï³ñ·³¹ñÇãÝ»ñÇ í»ñ³å³ïñ³ëïÙ³Ý ¨ Ñ³ïáõÏ áõëáõóÙ³Ý Í³é³ÛáõÃÛáõÝÝ»ñ</t>
  </si>
  <si>
    <t>¸³ï³íáñÝ»ñÇ«¹³ï³Ë³½Ý»ñÇ«¹³ï³íáñÝ»ñÇ áõ ¹³ï³Ë³½Ý»ñÇ Ã»ÏÝ³ÍáõÝ»ñÇ áóáõó³ÏáõÙ ·ïÝíáÕ ³ÝÓ³Ýó«¹³ï³Ï³Ý Í³é³ÛáÕÝ»ñÇ«¹³ï³Ë³½áõÃÛ³Ý ³ßË³ï³Ï³½ÙáõÙ Í³é³ÛáÕÝ»ñÇ ¨ ¹³ï³Ï³Ý Ï³ñ·³¹ñÇãÝ»ñÇ í»ñ³å³ïñ³ëïÙ³Ý ¨ Ñ³ïáõÏ áõëáõóÙ³Ý ÍÏ³½Ù³Ï»ñåáõÙ</t>
  </si>
  <si>
    <t>àõëáõÙÝ³éáõÃÛáõÝÝ ³í³ñï³Í ¨ ¹³ï³íáñÝ»ñÇ Ã»ÏÝ³ÍáõÃÛáõÝÝ»ñÇ óáõó³ÏáõÙ ·ïÝíáÕ ³ÝÓ³Ýó Ãí³ù³Ý³Ï</t>
  </si>
  <si>
    <t>Þ³Ñ³éáõÝ»ñÇ ÁÝïñáõÃÛ³Ý ã³÷³ÝÇßÝ»ñÁ</t>
  </si>
  <si>
    <t>àõëáõóáõÙ ëï³óáÕ áõÝÏÝ¹ÇñÝ»ñ</t>
  </si>
  <si>
    <t>Հ³ñÏ³¹Çñ Ï³ï³ñáÙ³Ý »ÝÃ³Ï³ ³Ïï»ñÇ Ï³ï³ñáõÙÝ ³å³ÑáíáÕ Í³é³ÛáõÃÛáõÝÝ»ñ</t>
  </si>
  <si>
    <t>¸³ï³Ï³Ý ³Ïï»ñÇ, Ï³ï³ñáÕ³Ï³Ý Ã»ñÃ»ñÇ, Ï³ï³ñáÕ³Ï³Ý Ù³Ï³·ñáõÃÛ³Ý Ã»ñÃ»ñÇ¨ ³ÝµáÕáù³ñÏ»ÉÇ í³¨ã³Ï³Ý ³Ïï»ñÇ å³Ñ³ÝçÝ»ñÇ Ï³ï³ñÙ³Ý ³å³ÑáíáõÙ</t>
  </si>
  <si>
    <t xml:space="preserve">Ü»ñÏ³Û³óáõóã³Ï³Ý  Í³é³ÛáõÃÛáõÝÝ»ñÇ Ó»éù µ»ñáõÙª Ý³Ë³ñ³ñáõÃÛ³Ý ³ßË³ï³ÏÇóÝ»ñÇ å³ñ·¨³ïñáõÙ </t>
  </si>
  <si>
    <t xml:space="preserve"> Ð³ñÏ³¹Çñ Ï³ï³ñÙ³Ý »ÝÃ³Ï³ ³Ïï»ñÇ Ï³ï³ñÙ³ÝÁ áõÕÕí³Í Í³é³ÛáõÃÛáõÝÝ»ñÇ Ó»éù µ»ñáõÙª ³ßË³ï³ÏÇóÝ»ñÇ Ëñ³ËáõëáõÙ </t>
  </si>
  <si>
    <t xml:space="preserve">ÐÐ ³ñ¹³ñ³¹³ïáõÃÛ³Ý Ý³Ë³ñ³ñáõÃÛáõÝ </t>
  </si>
  <si>
    <t>²ç³ÏóáõÃÛáõÝ ûñ»Ýë¹ñáõÃÛ³Ý ½³ñ·³óÙ³Ý ¨ Çñ³í³Ï³Ý Ñ»ï³½áïáõÃÛáõÝÝ»ñÇ Ï»ÝïñáÝÇ ·áñÍáõÝ»áõÃÛÛ³ÝÁ</t>
  </si>
  <si>
    <t>§ úñ»Ýë¹ñáõÃÛ³Ý ½³ñ·³óÙ³Ý ¨  Çñ³í³Ï³Ý Ñ»ï³½áïáõÃÛáõÝÝ»ñÇ Ï»ÝïñáÝ¦ ÑÇÙÝ³¹ñ³ÙÇ å³Ñå³ÝÙ³Ý Í³Ëë»ñÇ Ñ³ïáõóáõÙ</t>
  </si>
  <si>
    <t>Ð³Ù³Ï³ñ·ã³ÛÇÝ ï»ËÝÇÏ³ÛÇ ¨  ·ñ³ë»ÝÛ³Ï³ÛÇÝ ·áõÛùÇ Ó»éù µ»ñáõÙ</t>
  </si>
  <si>
    <t>ä»ï³Ï³Ý Ù³ñÙÇÝÝ»ñÇ ÏáÕÙÇó û·ï³·áñÍíáÕ áã ýÇÝ³Ýë³Ï³Ý ³ÏïÇíÝ»ñÇ Ñ»ï ·áñÍ³éáõÛÃÝ»ñ</t>
  </si>
  <si>
    <t xml:space="preserve">ÐÐ ³ñ¹³ñ³¹³ïáõÃÛ³Ý Ý³Ë³ñ³ñáõÃÛáõ </t>
  </si>
  <si>
    <t>²ñ¹³ñ³¹³ïáõÃÛ³Ý Ý³Ë³ñ³ñáõÃÛ³Ý ï»ËÝÇÏ³Ï³Ý Ñ³·»óí³ÍáõÃÛ³Ý µ³ñ»É³íáõÙ</t>
  </si>
  <si>
    <t>²ñ¹³ñ³¹³ïáõÃÛ³Ý Ý³Ë³ñ³ñáõÃÛ³Ý Ï³ñáÕáõÃÛáõÝÝ»ñÇ ½³ñ·³óáõÙ ¨ ï»ËÝÇÏ³Ï³Ý Ñ³·»óí³ÍáõÃÛ³Ý ³å³ÑáíáõÙ</t>
  </si>
  <si>
    <t>µ³óí³Í</t>
  </si>
  <si>
    <t>²ñ¹³ñ³¹³ïáõÃÛ³Ý áÉáñïáõÙ ù³Õ³ù³Ï³ÝáõÃÛ³Ý, ËáñÑñ¹³ïíáõÃÛ³Ý ¨ ÙáÝÇïáñÇÝ·Ç, ·ÝÙ³Ý ¨ ³ç³ÏóáõÃÛÝ Çñ³Ï³Ý³óáõÙ</t>
  </si>
  <si>
    <t>ØñóáõÛÃÇ ³ñ¹ÛáõÝùáõÙ ÁÝïñí³Í Ï³½Ù³Ï»ñåáõÃÛáõÝ</t>
  </si>
  <si>
    <t>ÐÐ ³ñ¹³ñ³¹³ïáõÃÛ³Ý Ý³Ë³ñ³ñáõÃÛ³Ý åñáµ³óÇ³ÛÇ Í³é³ÛáõÃÛ³Ý Ï³ñáÕáõÃÛáõÝÝ»ñÇ ½³ñ·³óáõÙ ¨ ï»ËÝÇÏ³Ï³Ý Ñ³·»óí³ÍáõÃÛ³Ý ³å³ÑáíáõÙ</t>
  </si>
  <si>
    <t>ä»ï³Ï³Ý íÏ³Û³Ï³ÝÝ»ñÇ ¨ Ó¨³ÃÕÃ»ñÇ ïå³·ñáõÃÛáõÝª ïå³ù³Ý³Ï, ³Û¹ ÃíáõÙ</t>
  </si>
  <si>
    <t>²ñ¹³ñ³¹³ïáõÃÛ³Ý Ñ³Ù³Ï³ñ·Ç ³ßË³ï³ÏÇóÝ»ñÇ
 í»ñ³å³ïñ³ëïáõÙ ¨ Ñ³ïáõÏ áõëáõóáõÙ</t>
  </si>
  <si>
    <t>¸³ï³íáñÝ»ñÇ«¹³ï³Ë³½Ý»ñÇ«¹³ï³íáñÝ»ñÇ áõ ¹³ï³Ë³½Ý»ñÇ Ã»ÏÝ³ÍáõÝ»ñÇ óáõó³ÏáõÙ ·ïÝíáÕ ³ÝÓ³Ýó«¹³ï³Ï³Ý Í³é³ÛáÕÝ»ñÇ«¹³ï³Ë³½áõÃÛ³Ý ³ßË³ï³Ï³½ÙáõÙ Í³é³ÛáÕÝ»ñÇ ¨ ¹³ï³Ï³Ý Ï³ñ·³¹ñÇãÝ»ñÇ í»ñ³å³ïñ³ëïÙ³Ý ¨ Ñ³ïáõÏ áõëáõóÙ³Ý Í³é³ÛáõÃÛáõÝÝ»ñ</t>
  </si>
  <si>
    <t>Ø»Ï áõÝÏÝ¹ñÇ í»ñ³å³ïñ³ëïÙ³Ý ³Ï³¹»ÙÇ³Ï³Ý Å³ÙÇ ÙÇçÇÝ ³ñÅ»ùÁª ¹ñ³Ù</t>
  </si>
  <si>
    <t>²ñ¹³ñ³¹³ïáõÃÛ³Ý Ý³Ë³ñ³ñáõÃÛáõÝÁ Ùß³ÏáõÙ ¨ Çñ³Ï³Ý³óÝáõÙ ¿ ³ñ¹³ñ³¹³ïáõÃÛ³Ý, ³Û¹ ÃíáõÙ՝ Ñ³ñÏ³¹Çñ Ï³ï³ñÙ³Ý, ùñ»³Ï³ï³ñáÕ³Ï³Ý, åñáµ³óÇ³ÛÇ, ëÝ³ÝÏáõÃÛ³Ý, ÷³ëï³µ³ÝáõÃÛ³Ý, Ñ³ßï³ñ³ñáõÃÛ³Ý, Ýáï³ñ³Ï³Ý ·áñÍáõÝ»áõÃÛ³Ý, ù³Õ³ù³óÇ³Ï³Ý Ï³óáõÃÛ³Ý ³Ïï»ñÇ å»ï³Ï³Ý ·ñ³ÝóÙ³Ý, Çñ³í³µ³Ý³Ï³Ý ³ÝÓ³Ýó å»ï³Ï³Ý ·ñ³ÝóÙ³Ý ¨ Ñ³ßí³éÙ³Ý, ³ÝÑ³ï Ó»éÝ³ñÏ³ï»ñ»ñÇ Ñ³ßí³éÙ³Ý, ½³Ý·í³Í³ÛÇÝ Éñ³ïíáõÃÛ³Ý ÙÇçáóÝ»ñÇ Ñ³ßí³éÙ³Ý, ³ÝÓÝ³Ï³Ý ïíÛ³ÉÝ»ñÇ å³ßïå³ÝáõÃÛ³Ý, ß³ñÅ³Ï³Ý ·áõÛùÇ ÝÏ³ïÙ³Ùµ ³å³Ñáíí³Í Çñ³íáõÝùÝ»ñÇ ·ñ³ÝóÙ³Ý, Çñ³í³Ï³Ý ÷áñÓ³ùÝÝáõÃÛ³Ý, ÙÇç³½·³ÛÇÝ Çñ³í³Ï³Ý ÷áËû·ÝáõÃÛ³Ý, Ñ³Ï³ÏáéáõåóÇáÝ ¨ å»ï³Ï³Ý Í³é³ÛáõÃÛáõÝÝ»ñÇ Ù³ïáõóÙ³Ý ÙÇ³ëÝ³Ï³Ý ·ñ³ë»ÝÛ³ÏÝ»ñÇ ·áñÍáõÝ»áõÃÛ³Ý áÉáñïÝ»ñáõÙ Î³é³í³ñáõÃÛ³Ý ù³Õ³ù³Ï³ÝáõÃÛáõÝÁ, ³å³ÑáíáõÙ Ð³Û³ëï³ÝÇ Ð³Ýñ³å»ïáõÃÛ³Ý Ù³ëÝ³ÏóáõÃÛ³Ùµ ÙÇç³½·³ÛÇÝ ¹³ï³ñ³ÝÝ»ñáõÙ Ð³Û³ëï³ÝÇ Ð³Ýñ³å»ïáõÃÛ³Ý ß³Ñ»ñÇ å³ßïå³ÝáõÃÛáõÝÁ</t>
  </si>
  <si>
    <t>úñ»Ýë¹ñ³Ï³Ý ¹³ßïÇ Ï³ï³ñ»É³·áñÍÙ³Ý,   Í³é³ÛáÕ³Ï³Ý ·áñÍáõÝ»áõÃÛ³Ý Ã³÷³ÝóÇÏáõÃÛ³Ý ³å³ÑáíÙ³Ý Ýå³ï³Ïáí   ûñ»Ýë¹ñáõÃÛ³Ý ½³ñ·³óÙ³Ý ¨ Çñ³í³Ï³Ý Ñ»ï³½áïáõÃÛáõÝÝ»ñÇ Çñ³Ï³Ý³óÙ³Ý  ÙÇçáó³éÙ³Ý ß³ñáõÝ³Ï³Ï³ÝáõÃÛ³Ý ³å³ÑáíáõÙÁ å»ï³Ï³Ý µÛáõç»Ç ÙÇçáóÝ»ñÇ Ñ³ßíÇÝ, ùñ»³Ï³ï³ñáÕ³Ï³Ý ÑÇÙÝ³ñÏÝ»ñÇ ß»Ýù³ÛÇÝ ¨ ï»ËÝÇÏ³Ï³Ý Ñ³·»óí³ÍáõÃÛ³Ý ³å³ÑáíáõÙ, ùñ»³Ï³ï³ñáÕ³Ï³Ý ÑÇÙÝ³ñÏÝ»ñáõÙ ³éáÕçáõÃÛ³Ý å³Ñå³ÝÙ³Ý Çñ³íáõÝùÇ ³ñ¹ÛáõÝ³í»ï Çñ³óáõÙ ¨ »ñ³ßË³íáñáõÙ</t>
  </si>
  <si>
    <t>øñ»³Ï³ï³ñáÕ³Ï³Ý ÑÇÙÝ³ñÏÝ»ñÇ Ï³åÇï³É ßÇÝ³ñ³ñáõÃÛáõÝ,Ï³åÇï³É í»ñ³Ýáñá·Ù³Ý ³ßË³ï³ÝùÝ»ñ, í³ñã³Ï³Ý ë³ñù³íáñáõÙÝ»ñÇ Ó»éùµ»ñáõÙ</t>
  </si>
  <si>
    <t>¹³ï³í³ñ³Ï³Ý ûñ»Ýë¹ñáõÃÛ³Ý Ï³ï³ñ»É³·áñÍáõÙ, í³ñã³Ï³Ý Çñ³í³Ë³ËïáõÙÝ»ñÇ Ñ³Ù³ñ å³ï³ëË³Ý³ïíáõÃÛáõÝ Ý³Ë³ï»ëáÕ ûñ»Ýë¹ñ³Ï³Ý Ï³ñ·³íáñáõÙÝ»ñÇ í»ñ³Ý³ÛáõÙ, ë³ÑÙ³Ý³¹ñ³Ï³Ý ¹³ï³ñ³ÝÇ áñáßáõÙÝ»ñÇ ¨ ØÆº¸ í×ÇéÝ»ñÇ å³ïß³× Ï³ï³ñáõÙÝ ³å³Ñáí»Éáõ ·áñÍáõÝ Ù»Ë³ÝÇ½ÙÝ»ñÇ Ý»ñ¹ñáõÙ, Çñ³í³Ñ³í³ë³ñáõÃÛ³Ý ³å³ÑáíÙ³Ý í»ñ³µ»ñÛ³É Ñ³Ù³å³ñ÷³Ï ûñ»Ýë¹ñáõÃÛ³Ý Ý»ñÏ³Û³óáõÙ</t>
  </si>
  <si>
    <t>ù³Õ³ù³óÇÝ»ñÇÝ ïñ³Ù³¹ñíáÕ ï»Õ»Ï³ïíáõÃÛ³Ý ¨ Í³é³ÛáõÃÛáõÝÝ»ñÇ áñ³ÏÇ µ³ñ»É³íáõÙ</t>
  </si>
  <si>
    <t>å»ï³Ï³Ý Ï³é³í³ñÙ³Ý Ù³ñÙÇÝÝ»ñÇ ÏáÕÙÇó ïÝûñÇÝíáÕ ï»Õ»Ï³ïíáõÃÛ³Ý Ãí³ÛÝ³óÙ³Ý, ÙÇ³ëÝ³Ï³Ý ¨ Ñ³Ù³å³ñ÷³Ï ï»Õ»Ï³ïí³Ï³Ý ßï»Ù³ñ³ÝÝ»ñÇ Ó¨³íáñáõÙ</t>
  </si>
  <si>
    <t>úñ»ÝùÇ ³éç¨ µáÉáñÇ Ñ³í³ë³ñáõÃÛáõÝ, ³ñ¹³ñ³¹³ïáõÃÛáõÝÁ  ¨ Ù³ñ¹áõ Çñ³íáõÝùÝ»ñÇ å³ßïå³ÝáõÃÛáõÝ</t>
  </si>
  <si>
    <t xml:space="preserve">í»ñ³Ï³Ý·ÝáÕ³Ï³Ý ³ñ¹³ñ³¹³ïáõÃÛ³Ý ëÏ½µáõÝùÝ»ñÇ ³ñÙ³ï³íáñáõÙ, ³½³ïáõÃÛáõÝÇó ½ñÏí³Í ³ÝÓ³Ýó Çñ³íáõÝùÝ»ñÇ ³ÝËáãÁÝ¹áï Çñ³óáõÙ, ³½³ï³½ñÏÙ³Ý ³í³Ý¹³Ï³Ý ·³Õ³÷³ñ³ËáëáõÃÛáõÝÇó ³ÝóáõÙ ¹»åÇ í»ñ³ëáóÇ³É³Ï³Ý³óÙ³Ý ¨ í»ñ³Ï³Ý·ÝáÕ³Ï³Ý ³ñ¹³ñ³¹³ïáõÃÛ³Ý ·³Õ³÷³ñ³ËáëáõÃÛ³Ý, ³½³ïáõÃÛáõÝÇó ½ñÏí³Í ³ÝÓ³Ýó 
í»ñ³ëáóÇ³É³Ï³Ý³óÙ³Ý ·áñÍÁÝÃ³óÇ ³ñ¹ÛáõÝ³í»ïáõÃÛ³Ý µ³ñÓñ³óáõÙ
</t>
  </si>
  <si>
    <t xml:space="preserve">³ÝÏ³Ë, ³ñÑ»ëï³í³ñÅÝ»ñáí Ñ³·»ó³Í ¨ ³ñ¹ÛáõÝ³í»ï ¹³ï³Ï³Ý Ñ³Ù³Ï³ñ·,³½³ïáõÃÛáõÝÇó ½ñÏí³Í ³ÝÓ³Ýó 
í»ñ³ëáóÇ³É³Ï³Ý³óÙ³Ý ·áñÍÁÝÃ³óÇ ³ñ¹ÛáõÝ³í»ïáõÃÛ³Ý
</t>
  </si>
  <si>
    <t>Çñ³½»Ïí³ÍáõÃÛ³Ý áõ ÏñÃí³ÍáõÃÛ³Ý Ù³Ï³ñ¹³ÏÇ µ³ñÓñ³óáõÙ</t>
  </si>
  <si>
    <t>Ñ³ñÏ³¹Çñ Ï³ï³ñÙ³Ý áÉáñïáõÙ µ³ñ»÷áËáõÙÝ»ñ՝ áõÕÕí³Í å³ñï³¹Çñ Ï³ï³ñÙ³Ý »ÝÃ³Ï³ ³Ïï»ñÇ Ñ³ñÏ³¹Çñ Ï³ï³ñáõÙÁ՝ ë³ÑÙ³Ýí³Í å³Ñ³ÝçÝ»ñÇ å³Ñå³ÝÙ³Ùµ, ³ñ¹ÛáõÝ³í»ï, Ñ³Ù³ã³÷áñ»Ý, ë»ÕÙ Å³ÙÏ»ïÝ»ñáõÙ ¨ ÏáÕÙ»ñÇ Çñ³íáõÝùÝ»ñÇ ³å³ÑáíÙ³Ùµ, Çñ³Ï³Ý³óÝ»ÉáõÝ</t>
  </si>
  <si>
    <t xml:space="preserve"> øñ»³Ï³ï³ñáÕ³Ï³Ý ÑÇÙÝ³ñÏÝ»ñáõÙ å³ÑíáÕ ³½³ï³½ñÏí³ÍÝ»ñÇÝ µÅßÏ³Ï³Ý Í³é³ÛáõÃÛ³Ùµ ³å³ÑáíáõÙ</t>
  </si>
  <si>
    <t xml:space="preserve"> øñ»³Ï³ï³ñáÕ³Ï³Ý ÑÇÙÝ³ñÏÝ»ñáõÙ å³ÑíáÕ ³½³ï³½ñÏí³ÍÝ»ñÇÝ µÅßÏ³Ï³Ý Í³é³ÛáõÃÛ³Ùµ ³å³ÑáíáõÙ
</t>
  </si>
  <si>
    <t xml:space="preserve">Æñ³í³Ë³ËïáõÙ Ï³ï³ñ³Í ³ÝÓ³Ýó ·»Õ³·Çï³Ï³Ý ¹³ëïÇ³ñ³ÏáõÃÛ³Ý ¨ ÏñÃ³Ï³Ý Íñ³·ñ»ñÇ Çñ³Ï³Ý³óáõÙ 
</t>
  </si>
  <si>
    <t xml:space="preserve">²ç³ÏóáõÃÛáõÝ ûñ»Ýë¹ñáõÃÛ³Ý ½³ñ·³óÙ³Ý ¨ Çñ³í³Ï³Ý Ñ»ï³½áïáõÃÛáõÝÝ»ñÇ Ï»ÝïñáÝÇ ·áñÍáõÝ»áõÃÛ³ÝÁ 
</t>
  </si>
  <si>
    <t xml:space="preserve"> ²ñ¹³ñ³¹³ïáõÃÛ³Ý Ý³Ë³ñ³ñáõÃÛ³Ý ï»ËÝÇÏ³Ï³Ý Ñ³·»óí³ÍáõÃÛ³Ý ³å³ÑáíáõÙ </t>
  </si>
  <si>
    <t xml:space="preserve"> «úñ»Ýë¹ñáõÃÛ³Ý ½³ñ·³óÙ³Ý ¨ Çñ³í³Ï³Ý Ñ»ï³½áïáõÃÛáõÝÝ»ñÇ Ï»ÝïñáÝ» ÑÇÙÝ³¹ñ³ÙÇ å³Ñå³ÝÙ³Ý Í³Ëë»ñÇ Ñ³ïáõóáõÙ
 </t>
  </si>
  <si>
    <t xml:space="preserve"> ²ñ¹³ñ³¹³ïáõÃÛ³Ý Ý³Ë³ñ³ñáõÃÛ³Ý Ï³ñáÕáõÃÛáõÝÝ»ñÇ ½³ñ·³óáõÙ ¨ ï»ËÝÇÏ³Ï³Ý Ñ³·»óí³ÍáõÃÛ³Ý ³å³ÑáíáõÙ
 </t>
  </si>
  <si>
    <t>11.0</t>
  </si>
  <si>
    <t>4.4</t>
  </si>
  <si>
    <t>5.0</t>
  </si>
  <si>
    <t>9.7</t>
  </si>
  <si>
    <t>7.7</t>
  </si>
  <si>
    <t>13.2</t>
  </si>
  <si>
    <t>16.0</t>
  </si>
  <si>
    <t>9.0</t>
  </si>
  <si>
    <t>28.7</t>
  </si>
  <si>
    <t>7.8</t>
  </si>
  <si>
    <t>16.1</t>
  </si>
  <si>
    <t>2.0</t>
  </si>
  <si>
    <t>2.7</t>
  </si>
  <si>
    <t xml:space="preserve">êÝ³ÝÏáõÃÛ³Ý ·áñÍ»ñáí Ï³é³í³ñã³Ï³Ý Í³é³ÛáõÃÛáõÝÝ»ñÇ Ó»éùµ»ñáõÙ </t>
  </si>
  <si>
    <t xml:space="preserve">úñ»Ýë¹ñáõÃÛ³Ùµ (ûñ»ÝùÝ»ñáí ¨ Ï³é³í³ñáõÃÛ³Ý áñáßáõÙÝ»ñáí) Ý³Ë³ï»ëí³Í ûÅ³Ý¹³ÏáõÃÛáõÝ ¨ ÷áËÑ³ïáõóáõÙÝ»ñ </t>
  </si>
  <si>
    <t xml:space="preserve">Æñ³í³Ë³ËïáõÙ Ï³ï³ñ³Í ³ÝÓ³Ýó ·»Õ³·Çï³Ï³Ý ¹³ëïÇ³ñ³ÏáõÃÛ³Ý ¨ ÏñÃ³Ï³Ý Íñ³·ñ»ñÇ Çñ³Ï³Ý³óáõÙ </t>
  </si>
  <si>
    <t xml:space="preserve"> øñ»³Ï³ï³ñáÕ³Ï³Ý ÑÇÙÝ³ñÏÝ»ñáõÙ ·ïÝíáÕ Çñ³í³Ë³ËïáõÙ Ï³ï³ñ³Í ³ÝÓ³Ýó ·»Õ³·Çï³Ï³Ý ¹³ëïÇ³ñ³ÏáõÃÛ³Ý ¨ ÏñÃáõÃÛ³Ý Íñ³·ñ»ñÇ Çñ³Ï³Ý³óáõÙ </t>
  </si>
  <si>
    <t>øñ»³Ï³ï³ñáÕ³Ï³Ý Í³é³ÛáõÃÛ³Ý ß»Ýù³ÛÇÝ ³å³Ñáíí³ÍáõÃÛ³Ý ¨ å³ÛÙ³ÝÝ»ñÇ µ³ñ»É³íáõÙ</t>
  </si>
  <si>
    <t>øñ»³Ï³ï³ñáÕ³Ï³Ý Í³é³ÛáõÃÛ³Ý ï»ËÝÇÏ³Ï³Ý Ñ³·»óí³ÍáõÃÛ³Ý µ³ñ»É³íáõÙ</t>
  </si>
  <si>
    <t>øñ»³Ï³ï³ñáÕ³Ï³Ý Í³é³ÛáõÃÛ³Ý ß»Ýù»ñÇ Ï³éáõóÙ³Ý, Ï³åÇï³É í»ñ³Ýáñá·Ù³Ý ¨ Ý³Ë³·Í³Ñ»ï³Õáï³Ï³Ý ³ßË³ï³ÝùÝ»ñ</t>
  </si>
  <si>
    <t xml:space="preserve">îñ³Ýëåáñï³ÛÇÝ, í³ñã³Ï³Ý ë³ñù³íáñáõÙÝ»ñÇ ¨ ³ÛÉ Ù»ù»Ý³Ý»ñÇ Ó»éùµ»ñáõÙ </t>
  </si>
  <si>
    <t>ÐÐ ýÇÝ³ÝëÝ»ñÇ Ý³Ë³ñ³ñáõÃÛáõÝ</t>
  </si>
  <si>
    <t>îñ³Ýëý»ñïÝ»ñÇ ïñ³Ù³¹ñÙ³Ý Í³é³ÛáõÃÛáõÝÝ»ñ</t>
  </si>
  <si>
    <t>êÝ³ÝÏáõÃÛ³Ý ·áñÍá»ñÇ ù³Ý³ÏÁ</t>
  </si>
  <si>
    <t>îñ³Ýëý»ñïÇ í×³ñÙ³Ý Ñ³×³Ë³Ï³ÝáõÃÛáõÝÁ</t>
  </si>
  <si>
    <t>Áëï å³Ñ³ÝçÇ</t>
  </si>
  <si>
    <t>ì³ñã³Ï³Ý ë³ñù³íáñáõÙÝ»ñ, ù³Ý³Ï, Ñ³ï</t>
  </si>
  <si>
    <t xml:space="preserve">²ÏïÇíÝ û·ï³·áñÍáÕ Ï³½Ù³Ï»ñåáõÃÛ³Ý(Ý»ñÇ) ³Ýí³ÝáõÙ(Ý»ñ)Á </t>
  </si>
  <si>
    <t>ÐÐ ³ñ¹³ñ³¹³ïáõÃÛ³Ý Ý³Ë³ñ³ñáõÃÛ³Ý Ï³ñáÕáõÃÛáõÝÝ»ñÇ ½³ñ·³óáõÙ ¨ ï»ËÝÇÏ³Ï³Ý Ñ³·»óí³ÍáõÃÛ³Ý ³å³ÑáíáõÙ</t>
  </si>
  <si>
    <t xml:space="preserve">øñ»³Ï³ï³ñáÕ³Ï³Ý ÑÇÙÝ³ñÏÝ»ñ </t>
  </si>
  <si>
    <t>øñ»³Ï³ï³ñáÕ³Ï³Ý ÑÇÙÝ³ñÏÝ»ñÇ ß»Ýù ßÇÝáõÃÛáõÝÝ»ñÇ Ý³Ë³·Í³Ñ»ï³½áï³Ï³Ý Í³Ëë»ñ</t>
  </si>
  <si>
    <t>Þ»Ýù ßÇÝáõÃÛáõÝÝ»ñÇ Ï³éáõóáõÙ</t>
  </si>
  <si>
    <t>øñ»³Ï³ï³ñáÕ³Ï³Ý ÑÇÙÝ³ñÏÝ»ñÇ ß»Ýù ßÇÝáõÃÛáõÝÝ»ñÇ Ï³åÇï³É í»ñ³Ýáñá·áõÙ</t>
  </si>
  <si>
    <t xml:space="preserve"> </t>
  </si>
  <si>
    <t>²ÛÉ Ù»ù»Ý³Ý»ñÇ ¨ ë³ñù³íáñáõÙÝ»ñÇ,  Ñ³ï</t>
  </si>
  <si>
    <t>ì³ñã³Ï³Ý ë³ñù³íáñáõÙÝ»ñ, Ñ³ï</t>
  </si>
  <si>
    <t>îñ³Ýëåáñï³ÛÇÝ ë³ñù³íáñáõÙÝ»ñ, Ñ³ï</t>
  </si>
  <si>
    <t>8-12տարի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</si>
</sst>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35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rgb="FF000000"/>
      <name val="Calibri"/>
      <family val="2"/>
      <scheme val="minor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i/>
      <sz val="11"/>
      <color theme="1"/>
      <name val="Arial Armenian"/>
      <family val="2"/>
    </font>
    <font>
      <sz val="11"/>
      <color theme="1"/>
      <name val="Calibri"/>
      <family val="2"/>
      <charset val="1"/>
      <scheme val="minor"/>
    </font>
    <font>
      <i/>
      <sz val="10"/>
      <name val="Arial Armenian"/>
      <family val="2"/>
    </font>
    <font>
      <b/>
      <i/>
      <sz val="10"/>
      <color theme="1"/>
      <name val="Arial Armenian"/>
      <family val="2"/>
    </font>
    <font>
      <b/>
      <sz val="10"/>
      <color theme="1"/>
      <name val="Arial Armenian"/>
      <family val="2"/>
    </font>
    <font>
      <i/>
      <sz val="9"/>
      <color theme="1"/>
      <name val="Arial Armenian"/>
      <family val="2"/>
    </font>
    <font>
      <i/>
      <sz val="12"/>
      <color theme="1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b/>
      <i/>
      <sz val="10"/>
      <name val="Arial Armenian"/>
      <family val="2"/>
    </font>
    <font>
      <b/>
      <i/>
      <sz val="9"/>
      <color theme="1"/>
      <name val="Arial Armenian"/>
      <family val="2"/>
    </font>
    <font>
      <sz val="9"/>
      <color theme="1"/>
      <name val="Arial Armenian"/>
      <family val="2"/>
    </font>
    <font>
      <sz val="9"/>
      <color rgb="FF000000"/>
      <name val="Arial Armenian"/>
      <family val="2"/>
    </font>
    <font>
      <b/>
      <i/>
      <sz val="10"/>
      <color rgb="FF000000"/>
      <name val="Arial Armenian"/>
      <family val="2"/>
    </font>
    <font>
      <sz val="9"/>
      <name val="Arial Armenian"/>
      <family val="2"/>
    </font>
    <font>
      <b/>
      <sz val="10"/>
      <color rgb="FF000000"/>
      <name val="Arial Armenian"/>
      <family val="2"/>
    </font>
    <font>
      <sz val="9"/>
      <color rgb="FF000000"/>
      <name val="GHEA Grapalat"/>
      <family val="3"/>
    </font>
    <font>
      <i/>
      <sz val="9"/>
      <name val="Arial Armenian"/>
      <family val="2"/>
    </font>
    <font>
      <sz val="9"/>
      <color indexed="8"/>
      <name val="Arial Armenian"/>
      <family val="2"/>
    </font>
    <font>
      <b/>
      <sz val="9"/>
      <color rgb="FF000000"/>
      <name val="Arial Armenian"/>
      <family val="2"/>
    </font>
    <font>
      <i/>
      <sz val="10"/>
      <color theme="1"/>
      <name val="Arial LatArm"/>
      <family val="2"/>
    </font>
    <font>
      <i/>
      <sz val="9"/>
      <color rgb="FF000000"/>
      <name val="Arial Armenian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0" fontId="14" fillId="0" borderId="0"/>
  </cellStyleXfs>
  <cellXfs count="361">
    <xf numFmtId="0" fontId="0" fillId="0" borderId="0" xfId="0"/>
    <xf numFmtId="0" fontId="4" fillId="0" borderId="0" xfId="0" applyFont="1"/>
    <xf numFmtId="0" fontId="6" fillId="0" borderId="0" xfId="0" applyFont="1"/>
    <xf numFmtId="0" fontId="7" fillId="2" borderId="10" xfId="0" applyFont="1" applyFill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0" fillId="0" borderId="0" xfId="0" applyFont="1"/>
    <xf numFmtId="0" fontId="11" fillId="0" borderId="1" xfId="0" applyFont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/>
    <xf numFmtId="0" fontId="10" fillId="0" borderId="0" xfId="0" applyFont="1" applyAlignment="1">
      <alignment horizontal="center"/>
    </xf>
    <xf numFmtId="0" fontId="10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justify"/>
    </xf>
    <xf numFmtId="0" fontId="6" fillId="0" borderId="0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justify" wrapText="1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vertical="top"/>
    </xf>
    <xf numFmtId="0" fontId="10" fillId="5" borderId="1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12" fillId="0" borderId="0" xfId="0" applyFont="1" applyAlignment="1"/>
    <xf numFmtId="0" fontId="10" fillId="0" borderId="0" xfId="0" applyFont="1" applyAlignment="1"/>
    <xf numFmtId="0" fontId="10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9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5" fillId="6" borderId="0" xfId="0" applyFont="1" applyFill="1" applyAlignment="1">
      <alignment wrapText="1"/>
    </xf>
    <xf numFmtId="0" fontId="11" fillId="6" borderId="4" xfId="0" applyFont="1" applyFill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vertical="center"/>
    </xf>
    <xf numFmtId="0" fontId="17" fillId="0" borderId="0" xfId="0" applyFont="1" applyBorder="1" applyAlignment="1"/>
    <xf numFmtId="0" fontId="17" fillId="0" borderId="17" xfId="0" applyFont="1" applyBorder="1" applyAlignment="1"/>
    <xf numFmtId="0" fontId="10" fillId="2" borderId="12" xfId="0" applyFont="1" applyFill="1" applyBorder="1" applyAlignment="1">
      <alignment vertical="top" wrapText="1"/>
    </xf>
    <xf numFmtId="0" fontId="11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6" borderId="3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1" fillId="6" borderId="4" xfId="0" applyNumberFormat="1" applyFont="1" applyFill="1" applyBorder="1" applyAlignment="1">
      <alignment vertical="top" wrapText="1"/>
    </xf>
    <xf numFmtId="0" fontId="11" fillId="3" borderId="4" xfId="0" applyNumberFormat="1" applyFont="1" applyFill="1" applyBorder="1" applyAlignment="1">
      <alignment vertical="top" wrapText="1"/>
    </xf>
    <xf numFmtId="0" fontId="8" fillId="0" borderId="0" xfId="0" applyFont="1"/>
    <xf numFmtId="0" fontId="11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left" vertical="top" wrapText="1"/>
    </xf>
    <xf numFmtId="1" fontId="11" fillId="0" borderId="1" xfId="5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justify"/>
    </xf>
    <xf numFmtId="0" fontId="20" fillId="0" borderId="0" xfId="4" applyFont="1" applyAlignment="1" applyProtection="1"/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left" vertical="top"/>
    </xf>
    <xf numFmtId="0" fontId="11" fillId="6" borderId="0" xfId="0" applyFont="1" applyFill="1" applyBorder="1" applyAlignment="1">
      <alignment horizontal="justify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justify" wrapText="1"/>
    </xf>
    <xf numFmtId="0" fontId="21" fillId="0" borderId="1" xfId="0" applyFont="1" applyBorder="1" applyAlignment="1">
      <alignment vertical="center"/>
    </xf>
    <xf numFmtId="49" fontId="21" fillId="0" borderId="1" xfId="0" applyNumberFormat="1" applyFont="1" applyBorder="1" applyAlignment="1">
      <alignment vertical="center" wrapText="1"/>
    </xf>
    <xf numFmtId="1" fontId="11" fillId="0" borderId="1" xfId="6" applyNumberFormat="1" applyFont="1" applyFill="1" applyBorder="1" applyAlignment="1">
      <alignment horizontal="justify" wrapText="1"/>
    </xf>
    <xf numFmtId="0" fontId="11" fillId="0" borderId="1" xfId="6" applyFont="1" applyFill="1" applyBorder="1" applyAlignment="1">
      <alignment horizontal="justify" wrapText="1"/>
    </xf>
    <xf numFmtId="0" fontId="11" fillId="0" borderId="1" xfId="6" applyNumberFormat="1" applyFont="1" applyFill="1" applyBorder="1" applyAlignment="1">
      <alignment horizontal="justify" wrapText="1"/>
    </xf>
    <xf numFmtId="0" fontId="11" fillId="0" borderId="1" xfId="6" applyFont="1" applyBorder="1" applyAlignment="1">
      <alignment horizontal="justify" wrapText="1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5" fillId="7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29" fillId="0" borderId="0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/>
    </xf>
    <xf numFmtId="0" fontId="15" fillId="0" borderId="5" xfId="0" applyFont="1" applyBorder="1" applyAlignment="1">
      <alignment horizontal="left" vertical="center" wrapText="1"/>
    </xf>
    <xf numFmtId="9" fontId="11" fillId="0" borderId="1" xfId="6" applyNumberFormat="1" applyFont="1" applyBorder="1" applyAlignment="1">
      <alignment horizontal="justify" wrapText="1"/>
    </xf>
    <xf numFmtId="0" fontId="11" fillId="0" borderId="1" xfId="6" applyFont="1" applyBorder="1" applyAlignment="1">
      <alignment horizontal="center" wrapText="1"/>
    </xf>
    <xf numFmtId="0" fontId="18" fillId="0" borderId="1" xfId="6" applyFont="1" applyBorder="1" applyAlignment="1">
      <alignment horizontal="justify" wrapText="1"/>
    </xf>
    <xf numFmtId="1" fontId="11" fillId="0" borderId="1" xfId="6" applyNumberFormat="1" applyFont="1" applyBorder="1" applyAlignment="1">
      <alignment horizontal="justify" wrapText="1"/>
    </xf>
    <xf numFmtId="164" fontId="11" fillId="0" borderId="1" xfId="6" applyNumberFormat="1" applyFont="1" applyBorder="1" applyAlignment="1">
      <alignment horizontal="justify" wrapText="1"/>
    </xf>
    <xf numFmtId="0" fontId="11" fillId="0" borderId="1" xfId="6" applyFont="1" applyBorder="1" applyAlignment="1">
      <alignment horizontal="justify" vertical="center" wrapText="1"/>
    </xf>
    <xf numFmtId="164" fontId="11" fillId="6" borderId="1" xfId="6" applyNumberFormat="1" applyFont="1" applyFill="1" applyBorder="1" applyAlignment="1">
      <alignment horizontal="justify" wrapText="1"/>
    </xf>
    <xf numFmtId="0" fontId="15" fillId="0" borderId="1" xfId="0" applyFont="1" applyBorder="1" applyAlignment="1">
      <alignment vertical="top" wrapText="1"/>
    </xf>
    <xf numFmtId="0" fontId="11" fillId="6" borderId="4" xfId="0" applyFont="1" applyFill="1" applyBorder="1" applyAlignment="1">
      <alignment horizontal="left" vertical="top" wrapText="1"/>
    </xf>
    <xf numFmtId="0" fontId="30" fillId="6" borderId="1" xfId="0" applyNumberFormat="1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center" vertical="top" wrapText="1"/>
    </xf>
    <xf numFmtId="49" fontId="30" fillId="6" borderId="1" xfId="0" applyNumberFormat="1" applyFont="1" applyFill="1" applyBorder="1" applyAlignment="1">
      <alignment horizontal="left" vertical="top"/>
    </xf>
    <xf numFmtId="0" fontId="24" fillId="6" borderId="1" xfId="0" applyFont="1" applyFill="1" applyBorder="1" applyAlignment="1">
      <alignment horizontal="left" vertical="center" wrapText="1"/>
    </xf>
    <xf numFmtId="0" fontId="15" fillId="7" borderId="1" xfId="5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center" wrapText="1"/>
    </xf>
    <xf numFmtId="0" fontId="10" fillId="2" borderId="7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1" fillId="0" borderId="12" xfId="0" applyFont="1" applyBorder="1" applyAlignment="1">
      <alignment horizontal="left" vertical="center" wrapText="1"/>
    </xf>
    <xf numFmtId="0" fontId="8" fillId="6" borderId="0" xfId="0" applyFont="1" applyFill="1" applyAlignment="1">
      <alignment wrapText="1"/>
    </xf>
    <xf numFmtId="0" fontId="8" fillId="6" borderId="0" xfId="0" applyFont="1" applyFill="1" applyAlignment="1">
      <alignment vertical="top" wrapText="1"/>
    </xf>
    <xf numFmtId="1" fontId="15" fillId="7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justify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justify" wrapText="1"/>
    </xf>
    <xf numFmtId="0" fontId="11" fillId="0" borderId="5" xfId="0" applyFont="1" applyBorder="1" applyAlignment="1">
      <alignment vertical="top" wrapText="1"/>
    </xf>
    <xf numFmtId="0" fontId="11" fillId="5" borderId="5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2" fontId="11" fillId="0" borderId="1" xfId="6" applyNumberFormat="1" applyFont="1" applyBorder="1" applyAlignment="1">
      <alignment horizontal="justify" wrapText="1"/>
    </xf>
    <xf numFmtId="0" fontId="24" fillId="0" borderId="0" xfId="0" applyFont="1" applyFill="1" applyBorder="1" applyAlignment="1">
      <alignment horizontal="center" vertical="top"/>
    </xf>
    <xf numFmtId="0" fontId="24" fillId="0" borderId="17" xfId="0" applyFont="1" applyFill="1" applyBorder="1" applyAlignment="1">
      <alignment horizontal="center" vertical="top"/>
    </xf>
    <xf numFmtId="0" fontId="11" fillId="0" borderId="0" xfId="6" applyFont="1" applyBorder="1" applyAlignment="1">
      <alignment horizontal="justify" wrapText="1"/>
    </xf>
    <xf numFmtId="0" fontId="0" fillId="0" borderId="0" xfId="0" applyBorder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horizontal="justify" wrapText="1"/>
    </xf>
    <xf numFmtId="0" fontId="10" fillId="2" borderId="1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/>
    </xf>
    <xf numFmtId="0" fontId="0" fillId="5" borderId="1" xfId="0" applyFill="1" applyBorder="1"/>
    <xf numFmtId="0" fontId="24" fillId="5" borderId="7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24" fillId="0" borderId="7" xfId="0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0" fillId="0" borderId="1" xfId="0" applyFill="1" applyBorder="1"/>
    <xf numFmtId="0" fontId="22" fillId="6" borderId="0" xfId="0" applyFont="1" applyFill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1" fillId="0" borderId="0" xfId="0" applyNumberFormat="1" applyFont="1" applyBorder="1" applyAlignment="1">
      <alignment horizontal="justify" wrapText="1"/>
    </xf>
    <xf numFmtId="0" fontId="11" fillId="0" borderId="0" xfId="0" applyFont="1" applyFill="1" applyBorder="1" applyAlignment="1">
      <alignment horizontal="justify" wrapText="1"/>
    </xf>
    <xf numFmtId="0" fontId="8" fillId="0" borderId="1" xfId="0" applyFont="1" applyBorder="1" applyAlignment="1">
      <alignment vertical="top" wrapText="1"/>
    </xf>
    <xf numFmtId="164" fontId="11" fillId="0" borderId="0" xfId="0" applyNumberFormat="1" applyFont="1" applyBorder="1" applyAlignment="1">
      <alignment horizontal="justify" wrapText="1"/>
    </xf>
    <xf numFmtId="0" fontId="30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164" fontId="11" fillId="0" borderId="0" xfId="0" applyNumberFormat="1" applyFont="1" applyFill="1" applyBorder="1" applyAlignment="1">
      <alignment horizontal="justify" wrapText="1"/>
    </xf>
    <xf numFmtId="0" fontId="11" fillId="0" borderId="0" xfId="0" applyFont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left" vertical="top"/>
    </xf>
    <xf numFmtId="0" fontId="11" fillId="0" borderId="0" xfId="6" applyFont="1" applyBorder="1" applyAlignment="1">
      <alignment horizontal="center" wrapText="1"/>
    </xf>
    <xf numFmtId="0" fontId="10" fillId="0" borderId="0" xfId="0" applyFont="1" applyFill="1" applyBorder="1"/>
    <xf numFmtId="0" fontId="8" fillId="6" borderId="1" xfId="0" applyFont="1" applyFill="1" applyBorder="1" applyAlignment="1">
      <alignment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9" borderId="1" xfId="0" applyFont="1" applyFill="1" applyBorder="1" applyAlignment="1">
      <alignment vertical="top" wrapText="1"/>
    </xf>
    <xf numFmtId="0" fontId="24" fillId="9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horizontal="right" vertical="center" wrapText="1"/>
    </xf>
    <xf numFmtId="0" fontId="32" fillId="9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12" fillId="0" borderId="0" xfId="0" applyNumberFormat="1" applyFont="1"/>
    <xf numFmtId="0" fontId="11" fillId="0" borderId="1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6" borderId="4" xfId="0" applyNumberFormat="1" applyFont="1" applyFill="1" applyBorder="1" applyAlignment="1">
      <alignment horizontal="center" vertical="top" wrapText="1"/>
    </xf>
    <xf numFmtId="0" fontId="30" fillId="6" borderId="1" xfId="5" applyNumberFormat="1" applyFont="1" applyFill="1" applyBorder="1" applyAlignment="1">
      <alignment horizontal="left" vertical="top" wrapText="1"/>
    </xf>
    <xf numFmtId="49" fontId="11" fillId="6" borderId="1" xfId="0" applyNumberFormat="1" applyFont="1" applyFill="1" applyBorder="1" applyAlignment="1">
      <alignment horizontal="left" vertical="top" wrapText="1"/>
    </xf>
    <xf numFmtId="164" fontId="30" fillId="6" borderId="1" xfId="5" applyNumberFormat="1" applyFont="1" applyFill="1" applyBorder="1" applyAlignment="1">
      <alignment horizontal="left" vertical="top" wrapText="1"/>
    </xf>
    <xf numFmtId="49" fontId="30" fillId="6" borderId="1" xfId="5" applyNumberFormat="1" applyFont="1" applyFill="1" applyBorder="1" applyAlignment="1">
      <alignment horizontal="left" vertical="top" wrapText="1"/>
    </xf>
    <xf numFmtId="0" fontId="30" fillId="6" borderId="1" xfId="0" applyNumberFormat="1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wrapText="1"/>
    </xf>
    <xf numFmtId="164" fontId="30" fillId="6" borderId="1" xfId="0" applyNumberFormat="1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right" wrapText="1"/>
    </xf>
    <xf numFmtId="0" fontId="11" fillId="6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10" fillId="2" borderId="5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 wrapText="1"/>
    </xf>
    <xf numFmtId="164" fontId="11" fillId="6" borderId="3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164" fontId="11" fillId="6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34" fillId="6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6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wrapText="1"/>
    </xf>
    <xf numFmtId="0" fontId="24" fillId="0" borderId="18" xfId="0" applyFont="1" applyFill="1" applyBorder="1" applyAlignment="1">
      <alignment horizontal="left" vertical="top"/>
    </xf>
    <xf numFmtId="0" fontId="24" fillId="0" borderId="19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left" vertical="top"/>
    </xf>
    <xf numFmtId="0" fontId="24" fillId="0" borderId="22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left" vertical="top" wrapText="1"/>
    </xf>
    <xf numFmtId="0" fontId="24" fillId="0" borderId="7" xfId="0" applyFont="1" applyFill="1" applyBorder="1" applyAlignment="1">
      <alignment horizontal="left" vertical="top" wrapText="1"/>
    </xf>
    <xf numFmtId="0" fontId="24" fillId="0" borderId="20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left" vertical="top" wrapText="1"/>
    </xf>
    <xf numFmtId="0" fontId="24" fillId="6" borderId="7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wrapText="1"/>
    </xf>
    <xf numFmtId="0" fontId="11" fillId="0" borderId="15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wrapText="1"/>
    </xf>
    <xf numFmtId="164" fontId="11" fillId="0" borderId="17" xfId="0" applyNumberFormat="1" applyFont="1" applyBorder="1" applyAlignment="1">
      <alignment horizontal="left" wrapText="1"/>
    </xf>
    <xf numFmtId="164" fontId="11" fillId="0" borderId="4" xfId="0" applyNumberFormat="1" applyFont="1" applyBorder="1" applyAlignment="1">
      <alignment horizontal="left" wrapText="1"/>
    </xf>
    <xf numFmtId="164" fontId="11" fillId="0" borderId="3" xfId="0" applyNumberFormat="1" applyFont="1" applyBorder="1" applyAlignment="1">
      <alignment horizontal="left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</cellXfs>
  <cellStyles count="7">
    <cellStyle name="Comma" xfId="5" builtinId="3"/>
    <cellStyle name="Hyperlink" xfId="4" builtinId="8"/>
    <cellStyle name="Normal" xfId="0" builtinId="0"/>
    <cellStyle name="Normal 2" xfId="1"/>
    <cellStyle name="Normal 3" xfId="3"/>
    <cellStyle name="Normal 4" xfId="6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4"/>
  <sheetViews>
    <sheetView tabSelected="1" zoomScaleNormal="100" workbookViewId="0">
      <selection activeCell="B8" sqref="B8:C8"/>
    </sheetView>
  </sheetViews>
  <sheetFormatPr defaultRowHeight="15"/>
  <cols>
    <col min="1" max="1" width="4" customWidth="1"/>
    <col min="2" max="2" width="42.28515625" customWidth="1"/>
    <col min="3" max="3" width="73.85546875" customWidth="1"/>
  </cols>
  <sheetData>
    <row r="1" spans="2:9">
      <c r="B1" s="2" t="s">
        <v>0</v>
      </c>
    </row>
    <row r="2" spans="2:9" ht="9" customHeight="1" thickBot="1">
      <c r="B2" s="2"/>
    </row>
    <row r="3" spans="2:9" ht="15.75" thickBot="1">
      <c r="B3" s="3" t="s">
        <v>1</v>
      </c>
      <c r="C3" s="4" t="s">
        <v>35</v>
      </c>
    </row>
    <row r="4" spans="2:9">
      <c r="B4" s="5"/>
      <c r="C4" s="5"/>
    </row>
    <row r="5" spans="2:9">
      <c r="B5" s="2" t="s">
        <v>2</v>
      </c>
    </row>
    <row r="6" spans="2:9" ht="11.25" customHeight="1">
      <c r="B6" s="2"/>
    </row>
    <row r="7" spans="2:9" ht="26.25" customHeight="1">
      <c r="B7" s="236" t="s">
        <v>4</v>
      </c>
      <c r="C7" s="236"/>
    </row>
    <row r="8" spans="2:9" ht="106.5" customHeight="1">
      <c r="B8" s="235" t="s">
        <v>316</v>
      </c>
      <c r="C8" s="235"/>
      <c r="F8" s="26"/>
      <c r="G8" s="212"/>
    </row>
    <row r="9" spans="2:9" ht="26.25" customHeight="1">
      <c r="B9" s="236" t="s">
        <v>5</v>
      </c>
      <c r="C9" s="236"/>
    </row>
    <row r="10" spans="2:9" ht="61.5" customHeight="1">
      <c r="B10" s="235" t="s">
        <v>317</v>
      </c>
      <c r="C10" s="235"/>
      <c r="F10" s="26"/>
      <c r="G10" s="26"/>
      <c r="H10" s="26"/>
      <c r="I10" s="26"/>
    </row>
    <row r="11" spans="2:9" ht="26.25" customHeight="1">
      <c r="B11" s="237" t="s">
        <v>6</v>
      </c>
      <c r="C11" s="237"/>
    </row>
    <row r="12" spans="2:9" ht="44.25" customHeight="1">
      <c r="B12" s="235" t="s">
        <v>318</v>
      </c>
      <c r="C12" s="235"/>
    </row>
    <row r="13" spans="2:9" ht="26.25" customHeight="1">
      <c r="B13" s="236" t="s">
        <v>3</v>
      </c>
      <c r="C13" s="236"/>
    </row>
    <row r="14" spans="2:9" ht="45" customHeight="1">
      <c r="B14" s="235"/>
      <c r="C14" s="235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253"/>
  <sheetViews>
    <sheetView zoomScaleNormal="100" workbookViewId="0">
      <selection activeCell="D142" sqref="D142"/>
    </sheetView>
  </sheetViews>
  <sheetFormatPr defaultColWidth="9.140625" defaultRowHeight="14.25"/>
  <cols>
    <col min="1" max="1" width="5.85546875" style="14" customWidth="1"/>
    <col min="2" max="2" width="14" style="14" customWidth="1"/>
    <col min="3" max="3" width="15.85546875" style="14" customWidth="1"/>
    <col min="4" max="4" width="50.7109375" style="14" customWidth="1"/>
    <col min="5" max="5" width="18.140625" style="14" customWidth="1"/>
    <col min="6" max="6" width="18" style="14" customWidth="1"/>
    <col min="7" max="7" width="17.42578125" style="14" customWidth="1"/>
    <col min="8" max="8" width="17.85546875" style="14" customWidth="1"/>
    <col min="9" max="9" width="17.5703125" style="14" customWidth="1"/>
    <col min="10" max="11" width="17.140625" style="14" customWidth="1"/>
    <col min="12" max="12" width="17.7109375" style="14" customWidth="1"/>
    <col min="13" max="14" width="9.140625" style="14"/>
    <col min="15" max="15" width="12.28515625" style="14" customWidth="1"/>
    <col min="16" max="16" width="11.7109375" style="14" customWidth="1"/>
    <col min="17" max="17" width="12.7109375" style="14" customWidth="1"/>
    <col min="18" max="16384" width="9.140625" style="14"/>
  </cols>
  <sheetData>
    <row r="2" spans="2:12" ht="15" customHeight="1">
      <c r="B2" s="2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ht="15" customHeight="1">
      <c r="B4" s="257" t="s">
        <v>34</v>
      </c>
      <c r="C4" s="258"/>
      <c r="D4" s="67" t="s">
        <v>35</v>
      </c>
      <c r="F4" s="6"/>
      <c r="G4" s="6"/>
      <c r="H4" s="6"/>
      <c r="I4" s="6"/>
      <c r="J4" s="6"/>
      <c r="K4" s="6"/>
      <c r="L4" s="6"/>
    </row>
    <row r="5" spans="2:12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2:12">
      <c r="B6" s="2" t="s">
        <v>36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>
      <c r="B7" s="2"/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15" customHeight="1">
      <c r="B8" s="49" t="s">
        <v>17</v>
      </c>
      <c r="C8" s="50"/>
      <c r="D8" s="53" t="s">
        <v>18</v>
      </c>
      <c r="E8" s="53" t="s">
        <v>19</v>
      </c>
      <c r="F8" s="53" t="s">
        <v>20</v>
      </c>
      <c r="G8" s="60" t="s">
        <v>21</v>
      </c>
      <c r="H8" s="60" t="s">
        <v>22</v>
      </c>
      <c r="I8" s="60" t="s">
        <v>23</v>
      </c>
      <c r="J8" s="53" t="s">
        <v>24</v>
      </c>
      <c r="K8" s="53" t="s">
        <v>25</v>
      </c>
      <c r="L8" s="53" t="s">
        <v>26</v>
      </c>
    </row>
    <row r="9" spans="2:12">
      <c r="B9" s="51"/>
      <c r="C9" s="52"/>
      <c r="D9" s="54"/>
      <c r="E9" s="54" t="s">
        <v>27</v>
      </c>
      <c r="F9" s="54" t="s">
        <v>27</v>
      </c>
      <c r="G9" s="61" t="s">
        <v>27</v>
      </c>
      <c r="H9" s="61" t="s">
        <v>27</v>
      </c>
      <c r="I9" s="61" t="s">
        <v>27</v>
      </c>
      <c r="J9" s="54" t="s">
        <v>27</v>
      </c>
      <c r="K9" s="54" t="s">
        <v>27</v>
      </c>
      <c r="L9" s="54" t="s">
        <v>27</v>
      </c>
    </row>
    <row r="10" spans="2:12">
      <c r="B10" s="70" t="s">
        <v>35</v>
      </c>
      <c r="C10" s="71"/>
      <c r="D10" s="72"/>
      <c r="E10" s="11"/>
      <c r="F10" s="11"/>
      <c r="G10" s="11"/>
      <c r="H10" s="11"/>
      <c r="I10" s="11"/>
      <c r="J10" s="11"/>
      <c r="K10" s="11"/>
      <c r="L10" s="11"/>
    </row>
    <row r="11" spans="2:12">
      <c r="B11" s="247" t="s">
        <v>7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9"/>
    </row>
    <row r="12" spans="2:12">
      <c r="B12" s="241">
        <v>1057</v>
      </c>
      <c r="C12" s="259"/>
      <c r="D12" s="8" t="s">
        <v>28</v>
      </c>
      <c r="E12" s="238">
        <f>E20+E26+E32+E39</f>
        <v>2072510.1</v>
      </c>
      <c r="F12" s="238">
        <f>F20+F26+F32+F39</f>
        <v>1318909.2</v>
      </c>
      <c r="G12" s="238">
        <f t="shared" ref="G12:L12" si="0">G20+G26+G32+G39</f>
        <v>298004.24</v>
      </c>
      <c r="H12" s="238">
        <f t="shared" si="0"/>
        <v>681008.54</v>
      </c>
      <c r="I12" s="238">
        <f t="shared" si="0"/>
        <v>1064004.8399999999</v>
      </c>
      <c r="J12" s="238">
        <f>J20+J26+J32+J39</f>
        <v>1511011.2</v>
      </c>
      <c r="K12" s="238">
        <f t="shared" si="0"/>
        <v>1540745.4</v>
      </c>
      <c r="L12" s="238">
        <f t="shared" si="0"/>
        <v>1559185.1</v>
      </c>
    </row>
    <row r="13" spans="2:12" ht="38.25">
      <c r="B13" s="242"/>
      <c r="C13" s="260"/>
      <c r="D13" s="64" t="s">
        <v>29</v>
      </c>
      <c r="E13" s="242"/>
      <c r="F13" s="242"/>
      <c r="G13" s="239"/>
      <c r="H13" s="239"/>
      <c r="I13" s="239"/>
      <c r="J13" s="239"/>
      <c r="K13" s="239"/>
      <c r="L13" s="239"/>
    </row>
    <row r="14" spans="2:12">
      <c r="B14" s="242"/>
      <c r="C14" s="260"/>
      <c r="D14" s="8" t="s">
        <v>30</v>
      </c>
      <c r="E14" s="242"/>
      <c r="F14" s="242"/>
      <c r="G14" s="239"/>
      <c r="H14" s="239"/>
      <c r="I14" s="239"/>
      <c r="J14" s="239"/>
      <c r="K14" s="239"/>
      <c r="L14" s="239"/>
    </row>
    <row r="15" spans="2:12" ht="38.25">
      <c r="B15" s="242"/>
      <c r="C15" s="260"/>
      <c r="D15" s="65" t="s">
        <v>31</v>
      </c>
      <c r="E15" s="242"/>
      <c r="F15" s="242"/>
      <c r="G15" s="239"/>
      <c r="H15" s="239"/>
      <c r="I15" s="239"/>
      <c r="J15" s="239"/>
      <c r="K15" s="239"/>
      <c r="L15" s="239"/>
    </row>
    <row r="16" spans="2:12">
      <c r="B16" s="242"/>
      <c r="C16" s="260"/>
      <c r="D16" s="8" t="s">
        <v>32</v>
      </c>
      <c r="E16" s="242"/>
      <c r="F16" s="242"/>
      <c r="G16" s="239"/>
      <c r="H16" s="239"/>
      <c r="I16" s="239"/>
      <c r="J16" s="239"/>
      <c r="K16" s="239"/>
      <c r="L16" s="239"/>
    </row>
    <row r="17" spans="2:16" ht="46.5" customHeight="1">
      <c r="B17" s="243"/>
      <c r="C17" s="261"/>
      <c r="D17" s="66" t="s">
        <v>33</v>
      </c>
      <c r="E17" s="262"/>
      <c r="F17" s="262"/>
      <c r="G17" s="240"/>
      <c r="H17" s="240"/>
      <c r="I17" s="240"/>
      <c r="J17" s="240"/>
      <c r="K17" s="240"/>
      <c r="L17" s="240"/>
    </row>
    <row r="18" spans="2:16">
      <c r="B18" s="250" t="s">
        <v>37</v>
      </c>
      <c r="C18" s="252"/>
      <c r="D18" s="251"/>
      <c r="E18" s="252"/>
      <c r="F18" s="252"/>
      <c r="G18" s="252"/>
      <c r="H18" s="252"/>
      <c r="I18" s="252"/>
      <c r="J18" s="252"/>
      <c r="K18" s="252"/>
      <c r="L18" s="263"/>
    </row>
    <row r="19" spans="2:16">
      <c r="B19" s="250"/>
      <c r="C19" s="252"/>
      <c r="D19" s="252" t="s">
        <v>38</v>
      </c>
      <c r="E19" s="264"/>
      <c r="F19" s="252"/>
      <c r="G19" s="252"/>
      <c r="H19" s="252"/>
      <c r="I19" s="252"/>
      <c r="J19" s="252"/>
      <c r="K19" s="252"/>
      <c r="L19" s="263"/>
    </row>
    <row r="20" spans="2:16" ht="15" customHeight="1">
      <c r="B20" s="244"/>
      <c r="C20" s="254">
        <v>11001</v>
      </c>
      <c r="D20" s="73" t="s">
        <v>39</v>
      </c>
      <c r="E20" s="241">
        <v>1983553.3</v>
      </c>
      <c r="F20" s="265">
        <v>1229647.8</v>
      </c>
      <c r="G20" s="241">
        <f>J20*20%</f>
        <v>289323.24</v>
      </c>
      <c r="H20" s="241">
        <f>J20*45%</f>
        <v>650977.29</v>
      </c>
      <c r="I20" s="241">
        <f>J20*70%</f>
        <v>1012631.3399999999</v>
      </c>
      <c r="J20" s="265">
        <v>1446616.2</v>
      </c>
      <c r="K20" s="265">
        <v>1476026.2</v>
      </c>
      <c r="L20" s="265">
        <v>1493500.3</v>
      </c>
    </row>
    <row r="21" spans="2:16" ht="41.25" customHeight="1">
      <c r="B21" s="245"/>
      <c r="C21" s="255"/>
      <c r="D21" s="158" t="s">
        <v>31</v>
      </c>
      <c r="E21" s="242"/>
      <c r="F21" s="262"/>
      <c r="G21" s="242"/>
      <c r="H21" s="242"/>
      <c r="I21" s="242"/>
      <c r="J21" s="262"/>
      <c r="K21" s="262"/>
      <c r="L21" s="262"/>
    </row>
    <row r="22" spans="2:16" ht="15" customHeight="1">
      <c r="B22" s="245"/>
      <c r="C22" s="255"/>
      <c r="D22" s="73" t="s">
        <v>40</v>
      </c>
      <c r="E22" s="242"/>
      <c r="F22" s="262"/>
      <c r="G22" s="242"/>
      <c r="H22" s="242"/>
      <c r="I22" s="242"/>
      <c r="J22" s="262"/>
      <c r="K22" s="262"/>
      <c r="L22" s="262"/>
    </row>
    <row r="23" spans="2:16" ht="38.25" customHeight="1">
      <c r="B23" s="245"/>
      <c r="C23" s="255"/>
      <c r="D23" s="158" t="s">
        <v>41</v>
      </c>
      <c r="E23" s="242"/>
      <c r="F23" s="262"/>
      <c r="G23" s="242"/>
      <c r="H23" s="242"/>
      <c r="I23" s="242"/>
      <c r="J23" s="262"/>
      <c r="K23" s="262"/>
      <c r="L23" s="262"/>
    </row>
    <row r="24" spans="2:16" ht="15" customHeight="1">
      <c r="B24" s="245"/>
      <c r="C24" s="255"/>
      <c r="D24" s="73" t="s">
        <v>42</v>
      </c>
      <c r="E24" s="242"/>
      <c r="F24" s="262"/>
      <c r="G24" s="242"/>
      <c r="H24" s="242"/>
      <c r="I24" s="242"/>
      <c r="J24" s="262"/>
      <c r="K24" s="262"/>
      <c r="L24" s="262"/>
    </row>
    <row r="25" spans="2:16" ht="29.25" customHeight="1">
      <c r="B25" s="245"/>
      <c r="C25" s="256"/>
      <c r="D25" s="74" t="s">
        <v>43</v>
      </c>
      <c r="E25" s="243"/>
      <c r="F25" s="262"/>
      <c r="G25" s="242"/>
      <c r="H25" s="242"/>
      <c r="I25" s="242"/>
      <c r="J25" s="262"/>
      <c r="K25" s="262"/>
      <c r="L25" s="262"/>
    </row>
    <row r="26" spans="2:16" ht="15" customHeight="1">
      <c r="B26" s="244"/>
      <c r="C26" s="254">
        <v>11002</v>
      </c>
      <c r="D26" s="8" t="s">
        <v>39</v>
      </c>
      <c r="E26" s="242">
        <v>19755.599999999999</v>
      </c>
      <c r="F26" s="241">
        <v>27690.5</v>
      </c>
      <c r="G26" s="241"/>
      <c r="H26" s="241"/>
      <c r="I26" s="241"/>
      <c r="J26" s="241">
        <v>0</v>
      </c>
      <c r="K26" s="241">
        <v>0</v>
      </c>
      <c r="L26" s="241">
        <v>0</v>
      </c>
    </row>
    <row r="27" spans="2:16" ht="52.5" customHeight="1">
      <c r="B27" s="245"/>
      <c r="C27" s="255"/>
      <c r="D27" s="48" t="s">
        <v>44</v>
      </c>
      <c r="E27" s="242"/>
      <c r="F27" s="242"/>
      <c r="G27" s="242"/>
      <c r="H27" s="242"/>
      <c r="I27" s="242"/>
      <c r="J27" s="242"/>
      <c r="K27" s="242"/>
      <c r="L27" s="242"/>
    </row>
    <row r="28" spans="2:16">
      <c r="B28" s="245"/>
      <c r="C28" s="255"/>
      <c r="D28" s="8" t="s">
        <v>40</v>
      </c>
      <c r="E28" s="242"/>
      <c r="F28" s="242"/>
      <c r="G28" s="242"/>
      <c r="H28" s="242"/>
      <c r="I28" s="242"/>
      <c r="J28" s="242"/>
      <c r="K28" s="242"/>
      <c r="L28" s="242"/>
    </row>
    <row r="29" spans="2:16" ht="51">
      <c r="B29" s="245"/>
      <c r="C29" s="255"/>
      <c r="D29" s="48" t="s">
        <v>45</v>
      </c>
      <c r="E29" s="242"/>
      <c r="F29" s="242"/>
      <c r="G29" s="242"/>
      <c r="H29" s="242"/>
      <c r="I29" s="242"/>
      <c r="J29" s="242"/>
      <c r="K29" s="242"/>
      <c r="L29" s="242"/>
      <c r="N29" s="213"/>
      <c r="O29" s="213"/>
      <c r="P29" s="213"/>
    </row>
    <row r="30" spans="2:16">
      <c r="B30" s="245"/>
      <c r="C30" s="255"/>
      <c r="D30" s="8" t="s">
        <v>42</v>
      </c>
      <c r="E30" s="242"/>
      <c r="F30" s="242"/>
      <c r="G30" s="242"/>
      <c r="H30" s="242"/>
      <c r="I30" s="242"/>
      <c r="J30" s="242"/>
      <c r="K30" s="242"/>
      <c r="L30" s="242"/>
    </row>
    <row r="31" spans="2:16">
      <c r="B31" s="245"/>
      <c r="C31" s="256"/>
      <c r="D31" s="37" t="s">
        <v>46</v>
      </c>
      <c r="E31" s="242"/>
      <c r="F31" s="242"/>
      <c r="G31" s="242"/>
      <c r="H31" s="242"/>
      <c r="I31" s="242"/>
      <c r="J31" s="242"/>
      <c r="K31" s="242"/>
      <c r="L31" s="242"/>
    </row>
    <row r="32" spans="2:16" ht="15" customHeight="1">
      <c r="B32" s="244"/>
      <c r="C32" s="254">
        <v>11003</v>
      </c>
      <c r="D32" s="8" t="s">
        <v>39</v>
      </c>
      <c r="E32" s="241">
        <v>25000.799999999999</v>
      </c>
      <c r="F32" s="241">
        <v>40571.9</v>
      </c>
      <c r="G32" s="241">
        <f>J32*20%</f>
        <v>8681</v>
      </c>
      <c r="H32" s="241">
        <f>J32*45%</f>
        <v>19532.25</v>
      </c>
      <c r="I32" s="241">
        <f>J32*70%</f>
        <v>30383.499999999996</v>
      </c>
      <c r="J32" s="241">
        <v>43405</v>
      </c>
      <c r="K32" s="241">
        <v>44719.199999999997</v>
      </c>
      <c r="L32" s="241">
        <v>45684.800000000003</v>
      </c>
    </row>
    <row r="33" spans="2:12" ht="43.5" customHeight="1">
      <c r="B33" s="245"/>
      <c r="C33" s="255"/>
      <c r="D33" s="48" t="s">
        <v>47</v>
      </c>
      <c r="E33" s="242"/>
      <c r="F33" s="242"/>
      <c r="G33" s="242"/>
      <c r="H33" s="242"/>
      <c r="I33" s="242"/>
      <c r="J33" s="242"/>
      <c r="K33" s="242"/>
      <c r="L33" s="242"/>
    </row>
    <row r="34" spans="2:12">
      <c r="B34" s="245"/>
      <c r="C34" s="255"/>
      <c r="D34" s="8" t="s">
        <v>40</v>
      </c>
      <c r="E34" s="242"/>
      <c r="F34" s="242"/>
      <c r="G34" s="242"/>
      <c r="H34" s="242"/>
      <c r="I34" s="242"/>
      <c r="J34" s="242"/>
      <c r="K34" s="242"/>
      <c r="L34" s="242"/>
    </row>
    <row r="35" spans="2:12" ht="43.5" customHeight="1">
      <c r="B35" s="245"/>
      <c r="C35" s="255"/>
      <c r="D35" s="48" t="s">
        <v>48</v>
      </c>
      <c r="E35" s="242"/>
      <c r="F35" s="242"/>
      <c r="G35" s="242"/>
      <c r="H35" s="242"/>
      <c r="I35" s="242"/>
      <c r="J35" s="242"/>
      <c r="K35" s="242"/>
      <c r="L35" s="242"/>
    </row>
    <row r="36" spans="2:12">
      <c r="B36" s="245"/>
      <c r="C36" s="255"/>
      <c r="D36" s="8" t="s">
        <v>42</v>
      </c>
      <c r="E36" s="242"/>
      <c r="F36" s="242"/>
      <c r="G36" s="242"/>
      <c r="H36" s="242"/>
      <c r="I36" s="242"/>
      <c r="J36" s="242"/>
      <c r="K36" s="242"/>
      <c r="L36" s="242"/>
    </row>
    <row r="37" spans="2:12">
      <c r="B37" s="245"/>
      <c r="C37" s="256"/>
      <c r="D37" s="74" t="s">
        <v>43</v>
      </c>
      <c r="E37" s="242"/>
      <c r="F37" s="242"/>
      <c r="G37" s="242"/>
      <c r="H37" s="242"/>
      <c r="I37" s="242"/>
      <c r="J37" s="242"/>
      <c r="K37" s="242"/>
      <c r="L37" s="242"/>
    </row>
    <row r="38" spans="2:12">
      <c r="B38" s="250"/>
      <c r="C38" s="252"/>
      <c r="D38" s="252" t="s">
        <v>49</v>
      </c>
      <c r="E38" s="252"/>
      <c r="F38" s="252"/>
      <c r="G38" s="252"/>
      <c r="H38" s="252"/>
      <c r="I38" s="252"/>
      <c r="J38" s="252"/>
      <c r="K38" s="252"/>
      <c r="L38" s="263"/>
    </row>
    <row r="39" spans="2:12" ht="15" customHeight="1">
      <c r="B39" s="244"/>
      <c r="C39" s="254">
        <v>31001</v>
      </c>
      <c r="D39" s="8" t="s">
        <v>39</v>
      </c>
      <c r="E39" s="241">
        <v>44200.4</v>
      </c>
      <c r="F39" s="238">
        <v>20999</v>
      </c>
      <c r="G39" s="241"/>
      <c r="H39" s="238">
        <v>10499</v>
      </c>
      <c r="I39" s="238">
        <v>20990</v>
      </c>
      <c r="J39" s="238">
        <v>20990</v>
      </c>
      <c r="K39" s="241">
        <v>20000</v>
      </c>
      <c r="L39" s="241">
        <v>20000</v>
      </c>
    </row>
    <row r="40" spans="2:12" ht="25.5">
      <c r="B40" s="245"/>
      <c r="C40" s="255"/>
      <c r="D40" s="75" t="s">
        <v>50</v>
      </c>
      <c r="E40" s="242"/>
      <c r="F40" s="239"/>
      <c r="G40" s="242"/>
      <c r="H40" s="239"/>
      <c r="I40" s="239"/>
      <c r="J40" s="239"/>
      <c r="K40" s="242"/>
      <c r="L40" s="242"/>
    </row>
    <row r="41" spans="2:12">
      <c r="B41" s="245"/>
      <c r="C41" s="255"/>
      <c r="D41" s="8" t="s">
        <v>40</v>
      </c>
      <c r="E41" s="242"/>
      <c r="F41" s="239"/>
      <c r="G41" s="242"/>
      <c r="H41" s="239"/>
      <c r="I41" s="239"/>
      <c r="J41" s="239"/>
      <c r="K41" s="242"/>
      <c r="L41" s="242"/>
    </row>
    <row r="42" spans="2:12" ht="38.25">
      <c r="B42" s="245"/>
      <c r="C42" s="255"/>
      <c r="D42" s="48" t="s">
        <v>51</v>
      </c>
      <c r="E42" s="242"/>
      <c r="F42" s="239"/>
      <c r="G42" s="242"/>
      <c r="H42" s="239"/>
      <c r="I42" s="239"/>
      <c r="J42" s="239"/>
      <c r="K42" s="242"/>
      <c r="L42" s="242"/>
    </row>
    <row r="43" spans="2:12">
      <c r="B43" s="245"/>
      <c r="C43" s="255"/>
      <c r="D43" s="8" t="s">
        <v>42</v>
      </c>
      <c r="E43" s="242"/>
      <c r="F43" s="239"/>
      <c r="G43" s="242"/>
      <c r="H43" s="239"/>
      <c r="I43" s="239"/>
      <c r="J43" s="239"/>
      <c r="K43" s="242"/>
      <c r="L43" s="242"/>
    </row>
    <row r="44" spans="2:12" ht="25.5">
      <c r="B44" s="245"/>
      <c r="C44" s="256"/>
      <c r="D44" s="76" t="s">
        <v>52</v>
      </c>
      <c r="E44" s="242"/>
      <c r="F44" s="239"/>
      <c r="G44" s="242"/>
      <c r="H44" s="239"/>
      <c r="I44" s="239"/>
      <c r="J44" s="239"/>
      <c r="K44" s="242"/>
      <c r="L44" s="242"/>
    </row>
    <row r="45" spans="2:12">
      <c r="B45" s="247" t="s">
        <v>7</v>
      </c>
      <c r="C45" s="248"/>
      <c r="D45" s="248"/>
      <c r="E45" s="248"/>
      <c r="F45" s="248"/>
      <c r="G45" s="248"/>
      <c r="H45" s="248"/>
      <c r="I45" s="248"/>
      <c r="J45" s="248"/>
      <c r="K45" s="248"/>
      <c r="L45" s="249"/>
    </row>
    <row r="46" spans="2:12">
      <c r="B46" s="254">
        <v>1052</v>
      </c>
      <c r="C46" s="259"/>
      <c r="D46" s="8" t="s">
        <v>28</v>
      </c>
      <c r="E46" s="241">
        <f>E54</f>
        <v>321037.2</v>
      </c>
      <c r="F46" s="241">
        <f t="shared" ref="F46:L46" si="1">F54</f>
        <v>325700.3</v>
      </c>
      <c r="G46" s="241">
        <f t="shared" si="1"/>
        <v>65140.1</v>
      </c>
      <c r="H46" s="241">
        <f t="shared" si="1"/>
        <v>146565.1</v>
      </c>
      <c r="I46" s="241">
        <f t="shared" si="1"/>
        <v>227990.2</v>
      </c>
      <c r="J46" s="241">
        <f t="shared" si="1"/>
        <v>325700.3</v>
      </c>
      <c r="K46" s="241">
        <f t="shared" si="1"/>
        <v>325700.3</v>
      </c>
      <c r="L46" s="241">
        <f t="shared" si="1"/>
        <v>325700.3</v>
      </c>
    </row>
    <row r="47" spans="2:12" ht="25.5">
      <c r="B47" s="255"/>
      <c r="C47" s="260"/>
      <c r="D47" s="77" t="s">
        <v>53</v>
      </c>
      <c r="E47" s="242"/>
      <c r="F47" s="242"/>
      <c r="G47" s="242"/>
      <c r="H47" s="242"/>
      <c r="I47" s="242"/>
      <c r="J47" s="242"/>
      <c r="K47" s="242"/>
      <c r="L47" s="242"/>
    </row>
    <row r="48" spans="2:12">
      <c r="B48" s="255"/>
      <c r="C48" s="260"/>
      <c r="D48" s="8" t="s">
        <v>30</v>
      </c>
      <c r="E48" s="242"/>
      <c r="F48" s="242"/>
      <c r="G48" s="242"/>
      <c r="H48" s="242"/>
      <c r="I48" s="242"/>
      <c r="J48" s="242"/>
      <c r="K48" s="242"/>
      <c r="L48" s="242"/>
    </row>
    <row r="49" spans="2:12">
      <c r="B49" s="255"/>
      <c r="C49" s="260"/>
      <c r="D49" s="9" t="s">
        <v>54</v>
      </c>
      <c r="E49" s="242"/>
      <c r="F49" s="242"/>
      <c r="G49" s="242"/>
      <c r="H49" s="242"/>
      <c r="I49" s="242"/>
      <c r="J49" s="242"/>
      <c r="K49" s="242"/>
      <c r="L49" s="242"/>
    </row>
    <row r="50" spans="2:12">
      <c r="B50" s="255"/>
      <c r="C50" s="260"/>
      <c r="D50" s="8" t="s">
        <v>32</v>
      </c>
      <c r="E50" s="242"/>
      <c r="F50" s="242"/>
      <c r="G50" s="242"/>
      <c r="H50" s="242"/>
      <c r="I50" s="242"/>
      <c r="J50" s="242"/>
      <c r="K50" s="242"/>
      <c r="L50" s="242"/>
    </row>
    <row r="51" spans="2:12" ht="46.5" customHeight="1">
      <c r="B51" s="256"/>
      <c r="C51" s="266"/>
      <c r="D51" s="77" t="s">
        <v>55</v>
      </c>
      <c r="E51" s="243"/>
      <c r="F51" s="243"/>
      <c r="G51" s="243"/>
      <c r="H51" s="243"/>
      <c r="I51" s="243"/>
      <c r="J51" s="243"/>
      <c r="K51" s="243"/>
      <c r="L51" s="243"/>
    </row>
    <row r="52" spans="2:12" ht="14.25" customHeight="1">
      <c r="B52" s="250" t="s">
        <v>37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63"/>
    </row>
    <row r="53" spans="2:12">
      <c r="B53" s="250"/>
      <c r="C53" s="252"/>
      <c r="D53" s="252" t="s">
        <v>38</v>
      </c>
      <c r="E53" s="252"/>
      <c r="F53" s="252"/>
      <c r="G53" s="252"/>
      <c r="H53" s="252"/>
      <c r="I53" s="252"/>
      <c r="J53" s="252"/>
      <c r="K53" s="252"/>
      <c r="L53" s="263"/>
    </row>
    <row r="54" spans="2:12" ht="15" customHeight="1">
      <c r="B54" s="244"/>
      <c r="C54" s="241">
        <v>11001</v>
      </c>
      <c r="D54" s="8" t="s">
        <v>39</v>
      </c>
      <c r="E54" s="241">
        <v>321037.2</v>
      </c>
      <c r="F54" s="241">
        <v>325700.3</v>
      </c>
      <c r="G54" s="241">
        <v>65140.1</v>
      </c>
      <c r="H54" s="241">
        <v>146565.1</v>
      </c>
      <c r="I54" s="241">
        <v>227990.2</v>
      </c>
      <c r="J54" s="241">
        <v>325700.3</v>
      </c>
      <c r="K54" s="241">
        <v>325700.3</v>
      </c>
      <c r="L54" s="241">
        <v>325700.3</v>
      </c>
    </row>
    <row r="55" spans="2:12" ht="25.5">
      <c r="B55" s="245"/>
      <c r="C55" s="242"/>
      <c r="D55" s="9" t="s">
        <v>56</v>
      </c>
      <c r="E55" s="242"/>
      <c r="F55" s="242"/>
      <c r="G55" s="242"/>
      <c r="H55" s="242"/>
      <c r="I55" s="242"/>
      <c r="J55" s="242"/>
      <c r="K55" s="242"/>
      <c r="L55" s="242"/>
    </row>
    <row r="56" spans="2:12">
      <c r="B56" s="245"/>
      <c r="C56" s="242"/>
      <c r="D56" s="8" t="s">
        <v>40</v>
      </c>
      <c r="E56" s="242"/>
      <c r="F56" s="242"/>
      <c r="G56" s="242"/>
      <c r="H56" s="242"/>
      <c r="I56" s="242"/>
      <c r="J56" s="242"/>
      <c r="K56" s="242"/>
      <c r="L56" s="242"/>
    </row>
    <row r="57" spans="2:12" ht="102" customHeight="1">
      <c r="B57" s="245"/>
      <c r="C57" s="242"/>
      <c r="D57" s="78" t="s">
        <v>57</v>
      </c>
      <c r="E57" s="242"/>
      <c r="F57" s="242"/>
      <c r="G57" s="242"/>
      <c r="H57" s="242"/>
      <c r="I57" s="242"/>
      <c r="J57" s="242"/>
      <c r="K57" s="242"/>
      <c r="L57" s="242"/>
    </row>
    <row r="58" spans="2:12">
      <c r="B58" s="245"/>
      <c r="C58" s="242"/>
      <c r="D58" s="8" t="s">
        <v>42</v>
      </c>
      <c r="E58" s="242"/>
      <c r="F58" s="242"/>
      <c r="G58" s="242"/>
      <c r="H58" s="242"/>
      <c r="I58" s="242"/>
      <c r="J58" s="242"/>
      <c r="K58" s="242"/>
      <c r="L58" s="242"/>
    </row>
    <row r="59" spans="2:12" ht="29.25" customHeight="1">
      <c r="B59" s="245"/>
      <c r="C59" s="243"/>
      <c r="D59" s="74" t="s">
        <v>43</v>
      </c>
      <c r="E59" s="242"/>
      <c r="F59" s="242"/>
      <c r="G59" s="242"/>
      <c r="H59" s="242"/>
      <c r="I59" s="242"/>
      <c r="J59" s="242"/>
      <c r="K59" s="242"/>
      <c r="L59" s="242"/>
    </row>
    <row r="60" spans="2:12">
      <c r="B60" s="247" t="s">
        <v>7</v>
      </c>
      <c r="C60" s="248"/>
      <c r="D60" s="248"/>
      <c r="E60" s="248"/>
      <c r="F60" s="248"/>
      <c r="G60" s="248"/>
      <c r="H60" s="248"/>
      <c r="I60" s="248"/>
      <c r="J60" s="248"/>
      <c r="K60" s="248"/>
      <c r="L60" s="249"/>
    </row>
    <row r="61" spans="2:12">
      <c r="B61" s="241">
        <v>1093</v>
      </c>
      <c r="C61" s="259"/>
      <c r="D61" s="8" t="s">
        <v>28</v>
      </c>
      <c r="E61" s="238">
        <f t="shared" ref="E61:L61" si="2">E69+E81+E75</f>
        <v>614951.5</v>
      </c>
      <c r="F61" s="238">
        <f t="shared" si="2"/>
        <v>612551.5</v>
      </c>
      <c r="G61" s="238">
        <f t="shared" si="2"/>
        <v>190304</v>
      </c>
      <c r="H61" s="238">
        <f t="shared" si="2"/>
        <v>381357.9</v>
      </c>
      <c r="I61" s="238">
        <f t="shared" si="2"/>
        <v>573161.9</v>
      </c>
      <c r="J61" s="238">
        <f t="shared" si="2"/>
        <v>764215.7</v>
      </c>
      <c r="K61" s="238">
        <f t="shared" si="2"/>
        <v>776747.3</v>
      </c>
      <c r="L61" s="238">
        <f t="shared" si="2"/>
        <v>789916.10000000009</v>
      </c>
    </row>
    <row r="62" spans="2:12">
      <c r="B62" s="242"/>
      <c r="C62" s="260"/>
      <c r="D62" s="77" t="s">
        <v>58</v>
      </c>
      <c r="E62" s="242"/>
      <c r="F62" s="242"/>
      <c r="G62" s="242"/>
      <c r="H62" s="242"/>
      <c r="I62" s="242"/>
      <c r="J62" s="242"/>
      <c r="K62" s="242"/>
      <c r="L62" s="242"/>
    </row>
    <row r="63" spans="2:12">
      <c r="B63" s="242"/>
      <c r="C63" s="260"/>
      <c r="D63" s="8" t="s">
        <v>30</v>
      </c>
      <c r="E63" s="242"/>
      <c r="F63" s="242"/>
      <c r="G63" s="242"/>
      <c r="H63" s="242"/>
      <c r="I63" s="242"/>
      <c r="J63" s="242"/>
      <c r="K63" s="242"/>
      <c r="L63" s="242"/>
    </row>
    <row r="64" spans="2:12" ht="25.5">
      <c r="B64" s="242"/>
      <c r="C64" s="260"/>
      <c r="D64" s="9" t="s">
        <v>59</v>
      </c>
      <c r="E64" s="242"/>
      <c r="F64" s="242"/>
      <c r="G64" s="242"/>
      <c r="H64" s="242"/>
      <c r="I64" s="242"/>
      <c r="J64" s="242"/>
      <c r="K64" s="242"/>
      <c r="L64" s="242"/>
    </row>
    <row r="65" spans="2:12">
      <c r="B65" s="242"/>
      <c r="C65" s="260"/>
      <c r="D65" s="8" t="s">
        <v>32</v>
      </c>
      <c r="E65" s="242"/>
      <c r="F65" s="242"/>
      <c r="G65" s="242"/>
      <c r="H65" s="242"/>
      <c r="I65" s="242"/>
      <c r="J65" s="242"/>
      <c r="K65" s="242"/>
      <c r="L65" s="242"/>
    </row>
    <row r="66" spans="2:12" ht="46.5" customHeight="1">
      <c r="B66" s="243"/>
      <c r="C66" s="266"/>
      <c r="D66" s="77" t="s">
        <v>60</v>
      </c>
      <c r="E66" s="243"/>
      <c r="F66" s="243"/>
      <c r="G66" s="243"/>
      <c r="H66" s="243"/>
      <c r="I66" s="243"/>
      <c r="J66" s="243"/>
      <c r="K66" s="243"/>
      <c r="L66" s="243"/>
    </row>
    <row r="67" spans="2:12" ht="14.25" customHeight="1">
      <c r="B67" s="250" t="s">
        <v>37</v>
      </c>
      <c r="C67" s="252"/>
      <c r="D67" s="252"/>
      <c r="E67" s="252"/>
      <c r="F67" s="252"/>
      <c r="G67" s="252"/>
      <c r="H67" s="252"/>
      <c r="I67" s="252"/>
      <c r="J67" s="252"/>
      <c r="K67" s="252"/>
      <c r="L67" s="263"/>
    </row>
    <row r="68" spans="2:12">
      <c r="B68" s="250"/>
      <c r="C68" s="252"/>
      <c r="D68" s="252" t="s">
        <v>38</v>
      </c>
      <c r="E68" s="252"/>
      <c r="F68" s="252"/>
      <c r="G68" s="252"/>
      <c r="H68" s="252"/>
      <c r="I68" s="252"/>
      <c r="J68" s="252"/>
      <c r="K68" s="252"/>
      <c r="L68" s="263"/>
    </row>
    <row r="69" spans="2:12" ht="15" customHeight="1">
      <c r="B69" s="244"/>
      <c r="C69" s="254">
        <v>11001</v>
      </c>
      <c r="D69" s="8" t="s">
        <v>39</v>
      </c>
      <c r="E69" s="241">
        <v>377272.1</v>
      </c>
      <c r="F69" s="241">
        <v>377272.1</v>
      </c>
      <c r="G69" s="238">
        <v>127844.5</v>
      </c>
      <c r="H69" s="238">
        <v>255689</v>
      </c>
      <c r="I69" s="241">
        <v>383533.5</v>
      </c>
      <c r="J69" s="241">
        <v>511377.9</v>
      </c>
      <c r="K69" s="241">
        <v>511377.9</v>
      </c>
      <c r="L69" s="241">
        <v>511377.9</v>
      </c>
    </row>
    <row r="70" spans="2:12">
      <c r="B70" s="245"/>
      <c r="C70" s="255"/>
      <c r="D70" s="48" t="s">
        <v>61</v>
      </c>
      <c r="E70" s="242"/>
      <c r="F70" s="242"/>
      <c r="G70" s="239"/>
      <c r="H70" s="239"/>
      <c r="I70" s="242"/>
      <c r="J70" s="242"/>
      <c r="K70" s="242"/>
      <c r="L70" s="242"/>
    </row>
    <row r="71" spans="2:12">
      <c r="B71" s="245"/>
      <c r="C71" s="255"/>
      <c r="D71" s="8" t="s">
        <v>40</v>
      </c>
      <c r="E71" s="242"/>
      <c r="F71" s="242"/>
      <c r="G71" s="239"/>
      <c r="H71" s="239"/>
      <c r="I71" s="242"/>
      <c r="J71" s="242"/>
      <c r="K71" s="242"/>
      <c r="L71" s="242"/>
    </row>
    <row r="72" spans="2:12" ht="48.75" customHeight="1">
      <c r="B72" s="245"/>
      <c r="C72" s="255"/>
      <c r="D72" s="79" t="s">
        <v>62</v>
      </c>
      <c r="E72" s="242"/>
      <c r="F72" s="242"/>
      <c r="G72" s="239"/>
      <c r="H72" s="239"/>
      <c r="I72" s="242"/>
      <c r="J72" s="242"/>
      <c r="K72" s="242"/>
      <c r="L72" s="242"/>
    </row>
    <row r="73" spans="2:12">
      <c r="B73" s="245"/>
      <c r="C73" s="255"/>
      <c r="D73" s="8" t="s">
        <v>42</v>
      </c>
      <c r="E73" s="242"/>
      <c r="F73" s="242"/>
      <c r="G73" s="239"/>
      <c r="H73" s="239"/>
      <c r="I73" s="242"/>
      <c r="J73" s="242"/>
      <c r="K73" s="242"/>
      <c r="L73" s="242"/>
    </row>
    <row r="74" spans="2:12" ht="19.5" customHeight="1">
      <c r="B74" s="245"/>
      <c r="C74" s="256"/>
      <c r="D74" s="74" t="s">
        <v>43</v>
      </c>
      <c r="E74" s="242"/>
      <c r="F74" s="242"/>
      <c r="G74" s="239"/>
      <c r="H74" s="239"/>
      <c r="I74" s="242"/>
      <c r="J74" s="242"/>
      <c r="K74" s="242"/>
      <c r="L74" s="242"/>
    </row>
    <row r="75" spans="2:12" ht="19.5" customHeight="1">
      <c r="B75" s="224"/>
      <c r="C75" s="254">
        <v>11002</v>
      </c>
      <c r="D75" s="8" t="s">
        <v>39</v>
      </c>
      <c r="E75" s="282">
        <v>17400</v>
      </c>
      <c r="F75" s="282">
        <v>15000</v>
      </c>
      <c r="G75" s="282">
        <v>3000</v>
      </c>
      <c r="H75" s="282">
        <v>6750</v>
      </c>
      <c r="I75" s="282">
        <v>11250</v>
      </c>
      <c r="J75" s="282">
        <v>15000</v>
      </c>
      <c r="K75" s="282">
        <v>15000</v>
      </c>
      <c r="L75" s="282">
        <v>15000</v>
      </c>
    </row>
    <row r="76" spans="2:12" ht="25.5" customHeight="1">
      <c r="B76" s="224"/>
      <c r="C76" s="255"/>
      <c r="D76" s="77" t="s">
        <v>347</v>
      </c>
      <c r="E76" s="282"/>
      <c r="F76" s="282"/>
      <c r="G76" s="282"/>
      <c r="H76" s="282"/>
      <c r="I76" s="282"/>
      <c r="J76" s="282"/>
      <c r="K76" s="282"/>
      <c r="L76" s="282"/>
    </row>
    <row r="77" spans="2:12" ht="19.5" customHeight="1">
      <c r="B77" s="224"/>
      <c r="C77" s="255"/>
      <c r="D77" s="8" t="s">
        <v>40</v>
      </c>
      <c r="E77" s="282"/>
      <c r="F77" s="282"/>
      <c r="G77" s="282"/>
      <c r="H77" s="282"/>
      <c r="I77" s="282"/>
      <c r="J77" s="282"/>
      <c r="K77" s="282"/>
      <c r="L77" s="282"/>
    </row>
    <row r="78" spans="2:12" ht="44.25" customHeight="1">
      <c r="B78" s="224"/>
      <c r="C78" s="255"/>
      <c r="D78" s="9" t="s">
        <v>348</v>
      </c>
      <c r="E78" s="282"/>
      <c r="F78" s="282"/>
      <c r="G78" s="282"/>
      <c r="H78" s="282"/>
      <c r="I78" s="282"/>
      <c r="J78" s="282"/>
      <c r="K78" s="282"/>
      <c r="L78" s="282"/>
    </row>
    <row r="79" spans="2:12" ht="19.5" customHeight="1">
      <c r="B79" s="224"/>
      <c r="C79" s="255"/>
      <c r="D79" s="8" t="s">
        <v>42</v>
      </c>
      <c r="E79" s="282"/>
      <c r="F79" s="282"/>
      <c r="G79" s="282"/>
      <c r="H79" s="282"/>
      <c r="I79" s="282"/>
      <c r="J79" s="282"/>
      <c r="K79" s="282"/>
      <c r="L79" s="282"/>
    </row>
    <row r="80" spans="2:12" ht="19.5" customHeight="1">
      <c r="B80" s="224"/>
      <c r="C80" s="256"/>
      <c r="D80" s="74" t="s">
        <v>43</v>
      </c>
      <c r="E80" s="282"/>
      <c r="F80" s="282"/>
      <c r="G80" s="282"/>
      <c r="H80" s="282"/>
      <c r="I80" s="282"/>
      <c r="J80" s="282"/>
      <c r="K80" s="282"/>
      <c r="L80" s="282"/>
    </row>
    <row r="81" spans="2:12" ht="15" customHeight="1">
      <c r="B81" s="244"/>
      <c r="C81" s="254">
        <v>11003</v>
      </c>
      <c r="D81" s="8" t="s">
        <v>39</v>
      </c>
      <c r="E81" s="238">
        <v>220279.4</v>
      </c>
      <c r="F81" s="241">
        <v>220279.4</v>
      </c>
      <c r="G81" s="241">
        <v>59459.5</v>
      </c>
      <c r="H81" s="238">
        <v>118918.9</v>
      </c>
      <c r="I81" s="241">
        <v>178378.4</v>
      </c>
      <c r="J81" s="267">
        <v>237837.8</v>
      </c>
      <c r="K81" s="267">
        <v>250369.4</v>
      </c>
      <c r="L81" s="267">
        <v>263538.2</v>
      </c>
    </row>
    <row r="82" spans="2:12">
      <c r="B82" s="245"/>
      <c r="C82" s="255"/>
      <c r="D82" s="80" t="s">
        <v>63</v>
      </c>
      <c r="E82" s="239"/>
      <c r="F82" s="242"/>
      <c r="G82" s="242"/>
      <c r="H82" s="239"/>
      <c r="I82" s="242"/>
      <c r="J82" s="267"/>
      <c r="K82" s="267"/>
      <c r="L82" s="267"/>
    </row>
    <row r="83" spans="2:12">
      <c r="B83" s="245"/>
      <c r="C83" s="255"/>
      <c r="D83" s="8" t="s">
        <v>40</v>
      </c>
      <c r="E83" s="239"/>
      <c r="F83" s="242"/>
      <c r="G83" s="242"/>
      <c r="H83" s="239"/>
      <c r="I83" s="242"/>
      <c r="J83" s="267"/>
      <c r="K83" s="267"/>
      <c r="L83" s="267"/>
    </row>
    <row r="84" spans="2:12" ht="76.5">
      <c r="B84" s="245"/>
      <c r="C84" s="255"/>
      <c r="D84" s="9" t="s">
        <v>64</v>
      </c>
      <c r="E84" s="239"/>
      <c r="F84" s="242"/>
      <c r="G84" s="242"/>
      <c r="H84" s="239"/>
      <c r="I84" s="242"/>
      <c r="J84" s="267"/>
      <c r="K84" s="267"/>
      <c r="L84" s="267"/>
    </row>
    <row r="85" spans="2:12">
      <c r="B85" s="245"/>
      <c r="C85" s="255"/>
      <c r="D85" s="8" t="s">
        <v>42</v>
      </c>
      <c r="E85" s="239"/>
      <c r="F85" s="242"/>
      <c r="G85" s="242"/>
      <c r="H85" s="239"/>
      <c r="I85" s="242"/>
      <c r="J85" s="267"/>
      <c r="K85" s="267"/>
      <c r="L85" s="267"/>
    </row>
    <row r="86" spans="2:12" ht="23.25" customHeight="1">
      <c r="B86" s="245"/>
      <c r="C86" s="256"/>
      <c r="D86" s="74" t="s">
        <v>43</v>
      </c>
      <c r="E86" s="239"/>
      <c r="F86" s="242"/>
      <c r="G86" s="243"/>
      <c r="H86" s="240"/>
      <c r="I86" s="243"/>
      <c r="J86" s="267"/>
      <c r="K86" s="267"/>
      <c r="L86" s="267"/>
    </row>
    <row r="87" spans="2:12">
      <c r="B87" s="247" t="s">
        <v>7</v>
      </c>
      <c r="C87" s="248"/>
      <c r="D87" s="248"/>
      <c r="E87" s="248"/>
      <c r="F87" s="248"/>
      <c r="G87" s="248"/>
      <c r="H87" s="248"/>
      <c r="I87" s="248"/>
      <c r="J87" s="248"/>
      <c r="K87" s="248"/>
      <c r="L87" s="249"/>
    </row>
    <row r="88" spans="2:12">
      <c r="B88" s="241">
        <v>1120</v>
      </c>
      <c r="C88" s="259"/>
      <c r="D88" s="8" t="s">
        <v>28</v>
      </c>
      <c r="E88" s="238">
        <f>E96+E102+E108+E114+E120+E127+E133+E139</f>
        <v>8077800.1000000006</v>
      </c>
      <c r="F88" s="238">
        <f t="shared" ref="F88:K88" si="3">F96+F102+F108+F114+F120+F127+F133+F139</f>
        <v>10254899.199999999</v>
      </c>
      <c r="G88" s="238">
        <f t="shared" si="3"/>
        <v>2110298.8199999998</v>
      </c>
      <c r="H88" s="238">
        <f t="shared" si="3"/>
        <v>4374213.1150000002</v>
      </c>
      <c r="I88" s="238">
        <f t="shared" si="3"/>
        <v>10806764.439999999</v>
      </c>
      <c r="J88" s="238">
        <f t="shared" si="3"/>
        <v>13977482.9</v>
      </c>
      <c r="K88" s="238">
        <f t="shared" si="3"/>
        <v>14209893.799999999</v>
      </c>
      <c r="L88" s="238">
        <f>L96+L102+L108+L114+L120+L127+L133+L139</f>
        <v>14235131.799999999</v>
      </c>
    </row>
    <row r="89" spans="2:12">
      <c r="B89" s="242"/>
      <c r="C89" s="260"/>
      <c r="D89" s="77" t="s">
        <v>65</v>
      </c>
      <c r="E89" s="242"/>
      <c r="F89" s="242"/>
      <c r="G89" s="242"/>
      <c r="H89" s="242"/>
      <c r="I89" s="242"/>
      <c r="J89" s="242"/>
      <c r="K89" s="242"/>
      <c r="L89" s="242"/>
    </row>
    <row r="90" spans="2:12">
      <c r="B90" s="242"/>
      <c r="C90" s="260"/>
      <c r="D90" s="8" t="s">
        <v>30</v>
      </c>
      <c r="E90" s="242"/>
      <c r="F90" s="242"/>
      <c r="G90" s="242"/>
      <c r="H90" s="242"/>
      <c r="I90" s="242"/>
      <c r="J90" s="242"/>
      <c r="K90" s="242"/>
      <c r="L90" s="242"/>
    </row>
    <row r="91" spans="2:12" ht="25.5">
      <c r="B91" s="242"/>
      <c r="C91" s="260"/>
      <c r="D91" s="9" t="s">
        <v>66</v>
      </c>
      <c r="E91" s="242"/>
      <c r="F91" s="242"/>
      <c r="G91" s="242"/>
      <c r="H91" s="242"/>
      <c r="I91" s="242"/>
      <c r="J91" s="242"/>
      <c r="K91" s="242"/>
      <c r="L91" s="242"/>
    </row>
    <row r="92" spans="2:12">
      <c r="B92" s="242"/>
      <c r="C92" s="260"/>
      <c r="D92" s="8" t="s">
        <v>32</v>
      </c>
      <c r="E92" s="242"/>
      <c r="F92" s="242"/>
      <c r="G92" s="242"/>
      <c r="H92" s="242"/>
      <c r="I92" s="242"/>
      <c r="J92" s="242"/>
      <c r="K92" s="242"/>
      <c r="L92" s="242"/>
    </row>
    <row r="93" spans="2:12" ht="25.5">
      <c r="B93" s="243"/>
      <c r="C93" s="266"/>
      <c r="D93" s="77" t="s">
        <v>67</v>
      </c>
      <c r="E93" s="243"/>
      <c r="F93" s="243"/>
      <c r="G93" s="243"/>
      <c r="H93" s="243"/>
      <c r="I93" s="243"/>
      <c r="J93" s="243"/>
      <c r="K93" s="243"/>
      <c r="L93" s="243"/>
    </row>
    <row r="94" spans="2:12" ht="14.25" customHeight="1">
      <c r="B94" s="250" t="s">
        <v>37</v>
      </c>
      <c r="C94" s="252"/>
      <c r="D94" s="252"/>
      <c r="E94" s="252"/>
      <c r="F94" s="252"/>
      <c r="G94" s="252"/>
      <c r="H94" s="252"/>
      <c r="I94" s="252"/>
      <c r="J94" s="252"/>
      <c r="K94" s="252"/>
      <c r="L94" s="263"/>
    </row>
    <row r="95" spans="2:12">
      <c r="B95" s="250"/>
      <c r="C95" s="252"/>
      <c r="D95" s="252" t="s">
        <v>38</v>
      </c>
      <c r="E95" s="252"/>
      <c r="F95" s="252"/>
      <c r="G95" s="252"/>
      <c r="H95" s="252"/>
      <c r="I95" s="252"/>
      <c r="J95" s="252"/>
      <c r="K95" s="252"/>
      <c r="L95" s="263"/>
    </row>
    <row r="96" spans="2:12" ht="15" customHeight="1">
      <c r="B96" s="244"/>
      <c r="C96" s="254">
        <v>11001</v>
      </c>
      <c r="D96" s="8" t="s">
        <v>39</v>
      </c>
      <c r="E96" s="254">
        <v>7988611.9000000004</v>
      </c>
      <c r="F96" s="254">
        <v>9528042.1999999993</v>
      </c>
      <c r="G96" s="254">
        <v>1849926</v>
      </c>
      <c r="H96" s="254">
        <v>3781997.8999999994</v>
      </c>
      <c r="I96" s="241">
        <v>6327893.1999999993</v>
      </c>
      <c r="J96" s="241">
        <v>9079898.7999999989</v>
      </c>
      <c r="K96" s="241">
        <v>9079898.7999999989</v>
      </c>
      <c r="L96" s="241">
        <v>9079898.7999999989</v>
      </c>
    </row>
    <row r="97" spans="2:12">
      <c r="B97" s="245"/>
      <c r="C97" s="255"/>
      <c r="D97" s="48" t="s">
        <v>68</v>
      </c>
      <c r="E97" s="255"/>
      <c r="F97" s="255"/>
      <c r="G97" s="255"/>
      <c r="H97" s="255"/>
      <c r="I97" s="242"/>
      <c r="J97" s="242"/>
      <c r="K97" s="242"/>
      <c r="L97" s="242"/>
    </row>
    <row r="98" spans="2:12">
      <c r="B98" s="245"/>
      <c r="C98" s="255"/>
      <c r="D98" s="8" t="s">
        <v>40</v>
      </c>
      <c r="E98" s="255"/>
      <c r="F98" s="255"/>
      <c r="G98" s="255"/>
      <c r="H98" s="255"/>
      <c r="I98" s="242"/>
      <c r="J98" s="242"/>
      <c r="K98" s="242"/>
      <c r="L98" s="242"/>
    </row>
    <row r="99" spans="2:12" ht="66.75" customHeight="1">
      <c r="B99" s="245"/>
      <c r="C99" s="255"/>
      <c r="D99" s="79" t="s">
        <v>69</v>
      </c>
      <c r="E99" s="255"/>
      <c r="F99" s="255"/>
      <c r="G99" s="255"/>
      <c r="H99" s="255"/>
      <c r="I99" s="242"/>
      <c r="J99" s="242"/>
      <c r="K99" s="242"/>
      <c r="L99" s="242"/>
    </row>
    <row r="100" spans="2:12">
      <c r="B100" s="245"/>
      <c r="C100" s="255"/>
      <c r="D100" s="8" t="s">
        <v>42</v>
      </c>
      <c r="E100" s="255"/>
      <c r="F100" s="255"/>
      <c r="G100" s="255"/>
      <c r="H100" s="255"/>
      <c r="I100" s="242"/>
      <c r="J100" s="242"/>
      <c r="K100" s="242"/>
      <c r="L100" s="242"/>
    </row>
    <row r="101" spans="2:12" ht="29.25" customHeight="1">
      <c r="B101" s="245"/>
      <c r="C101" s="256"/>
      <c r="D101" s="74" t="s">
        <v>43</v>
      </c>
      <c r="E101" s="255"/>
      <c r="F101" s="255"/>
      <c r="G101" s="255"/>
      <c r="H101" s="255"/>
      <c r="I101" s="242"/>
      <c r="J101" s="242"/>
      <c r="K101" s="242"/>
      <c r="L101" s="242"/>
    </row>
    <row r="102" spans="2:12" ht="15" customHeight="1">
      <c r="B102" s="244"/>
      <c r="C102" s="254">
        <v>11002</v>
      </c>
      <c r="D102" s="8" t="s">
        <v>39</v>
      </c>
      <c r="E102" s="241">
        <v>0</v>
      </c>
      <c r="F102" s="241">
        <v>535397.6</v>
      </c>
      <c r="G102" s="241">
        <f>J102*20%</f>
        <v>112454.96000000002</v>
      </c>
      <c r="H102" s="241">
        <f>J102*45%</f>
        <v>253023.66000000003</v>
      </c>
      <c r="I102" s="241">
        <f>J102*70%</f>
        <v>393592.36</v>
      </c>
      <c r="J102" s="241">
        <v>562274.80000000005</v>
      </c>
      <c r="K102" s="238">
        <v>572975.69999999995</v>
      </c>
      <c r="L102" s="241">
        <v>579613.69999999995</v>
      </c>
    </row>
    <row r="103" spans="2:12">
      <c r="B103" s="245"/>
      <c r="C103" s="255"/>
      <c r="D103" s="80" t="s">
        <v>70</v>
      </c>
      <c r="E103" s="242"/>
      <c r="F103" s="242"/>
      <c r="G103" s="242"/>
      <c r="H103" s="242"/>
      <c r="I103" s="242"/>
      <c r="J103" s="242"/>
      <c r="K103" s="239"/>
      <c r="L103" s="242"/>
    </row>
    <row r="104" spans="2:12">
      <c r="B104" s="245"/>
      <c r="C104" s="255"/>
      <c r="D104" s="8" t="s">
        <v>40</v>
      </c>
      <c r="E104" s="242"/>
      <c r="F104" s="242"/>
      <c r="G104" s="242"/>
      <c r="H104" s="242"/>
      <c r="I104" s="242"/>
      <c r="J104" s="242"/>
      <c r="K104" s="239"/>
      <c r="L104" s="242"/>
    </row>
    <row r="105" spans="2:12" ht="38.25">
      <c r="B105" s="245"/>
      <c r="C105" s="255"/>
      <c r="D105" s="9" t="s">
        <v>71</v>
      </c>
      <c r="E105" s="242"/>
      <c r="F105" s="242"/>
      <c r="G105" s="242"/>
      <c r="H105" s="242"/>
      <c r="I105" s="242"/>
      <c r="J105" s="242"/>
      <c r="K105" s="239"/>
      <c r="L105" s="242"/>
    </row>
    <row r="106" spans="2:12">
      <c r="B106" s="245"/>
      <c r="C106" s="255"/>
      <c r="D106" s="8" t="s">
        <v>42</v>
      </c>
      <c r="E106" s="242"/>
      <c r="F106" s="242"/>
      <c r="G106" s="242"/>
      <c r="H106" s="242"/>
      <c r="I106" s="242"/>
      <c r="J106" s="242"/>
      <c r="K106" s="239"/>
      <c r="L106" s="242"/>
    </row>
    <row r="107" spans="2:12" ht="29.25" customHeight="1">
      <c r="B107" s="245"/>
      <c r="C107" s="256"/>
      <c r="D107" s="74" t="s">
        <v>43</v>
      </c>
      <c r="E107" s="242"/>
      <c r="F107" s="242"/>
      <c r="G107" s="242"/>
      <c r="H107" s="242"/>
      <c r="I107" s="242"/>
      <c r="J107" s="242"/>
      <c r="K107" s="239"/>
      <c r="L107" s="242"/>
    </row>
    <row r="108" spans="2:12">
      <c r="B108" s="244"/>
      <c r="C108" s="254">
        <v>11004</v>
      </c>
      <c r="D108" s="8" t="s">
        <v>39</v>
      </c>
      <c r="E108" s="268"/>
      <c r="F108" s="238">
        <v>150000</v>
      </c>
      <c r="G108" s="238">
        <v>20000</v>
      </c>
      <c r="H108" s="238">
        <v>45000</v>
      </c>
      <c r="I108" s="238">
        <v>90000</v>
      </c>
      <c r="J108" s="238">
        <v>150000</v>
      </c>
      <c r="K108" s="238">
        <v>150000</v>
      </c>
      <c r="L108" s="238">
        <v>150000</v>
      </c>
    </row>
    <row r="109" spans="2:12" ht="25.5">
      <c r="B109" s="245"/>
      <c r="C109" s="255"/>
      <c r="D109" s="77" t="s">
        <v>73</v>
      </c>
      <c r="E109" s="269"/>
      <c r="F109" s="239"/>
      <c r="G109" s="239"/>
      <c r="H109" s="239"/>
      <c r="I109" s="239"/>
      <c r="J109" s="239"/>
      <c r="K109" s="239"/>
      <c r="L109" s="239"/>
    </row>
    <row r="110" spans="2:12">
      <c r="B110" s="245"/>
      <c r="C110" s="255"/>
      <c r="D110" s="8" t="s">
        <v>40</v>
      </c>
      <c r="E110" s="269"/>
      <c r="F110" s="239"/>
      <c r="G110" s="239"/>
      <c r="H110" s="239"/>
      <c r="I110" s="239"/>
      <c r="J110" s="239"/>
      <c r="K110" s="239"/>
      <c r="L110" s="239"/>
    </row>
    <row r="111" spans="2:12" ht="43.5" customHeight="1">
      <c r="B111" s="245"/>
      <c r="C111" s="255"/>
      <c r="D111" s="9" t="s">
        <v>74</v>
      </c>
      <c r="E111" s="269"/>
      <c r="F111" s="239"/>
      <c r="G111" s="239"/>
      <c r="H111" s="239"/>
      <c r="I111" s="239"/>
      <c r="J111" s="239"/>
      <c r="K111" s="239"/>
      <c r="L111" s="239"/>
    </row>
    <row r="112" spans="2:12">
      <c r="B112" s="245"/>
      <c r="C112" s="255"/>
      <c r="D112" s="8" t="s">
        <v>42</v>
      </c>
      <c r="E112" s="269"/>
      <c r="F112" s="239"/>
      <c r="G112" s="239"/>
      <c r="H112" s="239"/>
      <c r="I112" s="239"/>
      <c r="J112" s="239"/>
      <c r="K112" s="239"/>
      <c r="L112" s="239"/>
    </row>
    <row r="113" spans="2:12" ht="29.25" customHeight="1">
      <c r="B113" s="245"/>
      <c r="C113" s="256"/>
      <c r="D113" s="74" t="s">
        <v>43</v>
      </c>
      <c r="E113" s="269"/>
      <c r="F113" s="239"/>
      <c r="G113" s="239"/>
      <c r="H113" s="239"/>
      <c r="I113" s="239"/>
      <c r="J113" s="239"/>
      <c r="K113" s="239"/>
      <c r="L113" s="239"/>
    </row>
    <row r="114" spans="2:12">
      <c r="B114" s="244"/>
      <c r="C114" s="254">
        <v>11005</v>
      </c>
      <c r="D114" s="8" t="s">
        <v>39</v>
      </c>
      <c r="E114" s="238">
        <v>36927.4</v>
      </c>
      <c r="F114" s="238">
        <v>36927.4</v>
      </c>
      <c r="G114" s="268">
        <v>7385.4800000000005</v>
      </c>
      <c r="H114" s="272">
        <v>18463.7</v>
      </c>
      <c r="I114" s="268">
        <v>27695.550000000003</v>
      </c>
      <c r="J114" s="241">
        <v>36927.4</v>
      </c>
      <c r="K114" s="241">
        <v>36927.4</v>
      </c>
      <c r="L114" s="241">
        <v>36927.4</v>
      </c>
    </row>
    <row r="115" spans="2:12" ht="38.25">
      <c r="B115" s="245"/>
      <c r="C115" s="255"/>
      <c r="D115" s="74" t="s">
        <v>349</v>
      </c>
      <c r="E115" s="239"/>
      <c r="F115" s="239"/>
      <c r="G115" s="269"/>
      <c r="H115" s="273"/>
      <c r="I115" s="269"/>
      <c r="J115" s="242"/>
      <c r="K115" s="242"/>
      <c r="L115" s="242"/>
    </row>
    <row r="116" spans="2:12">
      <c r="B116" s="245"/>
      <c r="C116" s="255"/>
      <c r="D116" s="8" t="s">
        <v>40</v>
      </c>
      <c r="E116" s="239"/>
      <c r="F116" s="239"/>
      <c r="G116" s="269"/>
      <c r="H116" s="273"/>
      <c r="I116" s="269"/>
      <c r="J116" s="242"/>
      <c r="K116" s="242"/>
      <c r="L116" s="242"/>
    </row>
    <row r="117" spans="2:12" ht="59.25" customHeight="1">
      <c r="B117" s="245"/>
      <c r="C117" s="270"/>
      <c r="D117" s="228" t="s">
        <v>350</v>
      </c>
      <c r="E117" s="271"/>
      <c r="F117" s="239"/>
      <c r="G117" s="269"/>
      <c r="H117" s="273"/>
      <c r="I117" s="269"/>
      <c r="J117" s="242"/>
      <c r="K117" s="242"/>
      <c r="L117" s="242"/>
    </row>
    <row r="118" spans="2:12">
      <c r="B118" s="245"/>
      <c r="C118" s="255"/>
      <c r="D118" s="141" t="s">
        <v>42</v>
      </c>
      <c r="E118" s="239"/>
      <c r="F118" s="239"/>
      <c r="G118" s="269"/>
      <c r="H118" s="273"/>
      <c r="I118" s="269"/>
      <c r="J118" s="242"/>
      <c r="K118" s="242"/>
      <c r="L118" s="242"/>
    </row>
    <row r="119" spans="2:12" ht="24" customHeight="1">
      <c r="B119" s="245"/>
      <c r="C119" s="255"/>
      <c r="D119" s="145" t="s">
        <v>43</v>
      </c>
      <c r="E119" s="239"/>
      <c r="F119" s="239"/>
      <c r="G119" s="269"/>
      <c r="H119" s="273"/>
      <c r="I119" s="269"/>
      <c r="J119" s="242"/>
      <c r="K119" s="242"/>
      <c r="L119" s="242"/>
    </row>
    <row r="120" spans="2:12" ht="19.5" customHeight="1">
      <c r="B120" s="244"/>
      <c r="C120" s="241">
        <v>11006</v>
      </c>
      <c r="D120" s="8" t="s">
        <v>39</v>
      </c>
      <c r="E120" s="238"/>
      <c r="F120" s="238"/>
      <c r="G120" s="246">
        <f>J120*20%</f>
        <v>120532.38</v>
      </c>
      <c r="H120" s="246">
        <f>J120*45%</f>
        <v>271197.85500000004</v>
      </c>
      <c r="I120" s="246">
        <f>J120*70%</f>
        <v>421863.33</v>
      </c>
      <c r="J120" s="246">
        <v>602661.9</v>
      </c>
      <c r="K120" s="241">
        <v>602661.9</v>
      </c>
      <c r="L120" s="241">
        <v>602661.9</v>
      </c>
    </row>
    <row r="121" spans="2:12" ht="49.5" customHeight="1">
      <c r="B121" s="245"/>
      <c r="C121" s="242"/>
      <c r="D121" s="77" t="s">
        <v>282</v>
      </c>
      <c r="E121" s="239"/>
      <c r="F121" s="239"/>
      <c r="G121" s="246"/>
      <c r="H121" s="246"/>
      <c r="I121" s="246"/>
      <c r="J121" s="246"/>
      <c r="K121" s="242"/>
      <c r="L121" s="242"/>
    </row>
    <row r="122" spans="2:12" ht="20.25" customHeight="1">
      <c r="B122" s="245"/>
      <c r="C122" s="242"/>
      <c r="D122" s="8" t="s">
        <v>40</v>
      </c>
      <c r="E122" s="239"/>
      <c r="F122" s="239"/>
      <c r="G122" s="246"/>
      <c r="H122" s="246"/>
      <c r="I122" s="246"/>
      <c r="J122" s="246"/>
      <c r="K122" s="242"/>
      <c r="L122" s="242"/>
    </row>
    <row r="123" spans="2:12" ht="55.5" customHeight="1">
      <c r="B123" s="245"/>
      <c r="C123" s="242"/>
      <c r="D123" s="77" t="s">
        <v>72</v>
      </c>
      <c r="E123" s="239"/>
      <c r="F123" s="239"/>
      <c r="G123" s="246"/>
      <c r="H123" s="246"/>
      <c r="I123" s="246"/>
      <c r="J123" s="246"/>
      <c r="K123" s="242"/>
      <c r="L123" s="242"/>
    </row>
    <row r="124" spans="2:12" ht="19.5" customHeight="1">
      <c r="B124" s="245"/>
      <c r="C124" s="242"/>
      <c r="D124" s="8" t="s">
        <v>42</v>
      </c>
      <c r="E124" s="239"/>
      <c r="F124" s="239"/>
      <c r="G124" s="246"/>
      <c r="H124" s="246"/>
      <c r="I124" s="246"/>
      <c r="J124" s="246"/>
      <c r="K124" s="242"/>
      <c r="L124" s="242"/>
    </row>
    <row r="125" spans="2:12" ht="20.25" customHeight="1">
      <c r="B125" s="245"/>
      <c r="C125" s="243"/>
      <c r="D125" s="74" t="s">
        <v>43</v>
      </c>
      <c r="E125" s="239"/>
      <c r="F125" s="239"/>
      <c r="G125" s="246"/>
      <c r="H125" s="246"/>
      <c r="I125" s="246"/>
      <c r="J125" s="246"/>
      <c r="K125" s="243"/>
      <c r="L125" s="243"/>
    </row>
    <row r="126" spans="2:12">
      <c r="B126" s="250"/>
      <c r="C126" s="251"/>
      <c r="D126" s="251" t="s">
        <v>49</v>
      </c>
      <c r="E126" s="252"/>
      <c r="F126" s="252"/>
      <c r="G126" s="251"/>
      <c r="H126" s="251"/>
      <c r="I126" s="251"/>
      <c r="J126" s="251"/>
      <c r="K126" s="251"/>
      <c r="L126" s="253"/>
    </row>
    <row r="127" spans="2:12" ht="15" customHeight="1">
      <c r="B127" s="244"/>
      <c r="C127" s="254">
        <v>31001</v>
      </c>
      <c r="D127" s="8" t="s">
        <v>39</v>
      </c>
      <c r="E127" s="241">
        <v>0</v>
      </c>
      <c r="F127" s="238">
        <v>4532</v>
      </c>
      <c r="G127" s="241"/>
      <c r="H127" s="238">
        <v>4530</v>
      </c>
      <c r="I127" s="238">
        <v>4530</v>
      </c>
      <c r="J127" s="238">
        <v>4530</v>
      </c>
      <c r="K127" s="241">
        <v>4530</v>
      </c>
      <c r="L127" s="241">
        <v>4530</v>
      </c>
    </row>
    <row r="128" spans="2:12" ht="38.25">
      <c r="B128" s="245"/>
      <c r="C128" s="255"/>
      <c r="D128" s="75" t="s">
        <v>75</v>
      </c>
      <c r="E128" s="242"/>
      <c r="F128" s="239"/>
      <c r="G128" s="242"/>
      <c r="H128" s="239"/>
      <c r="I128" s="239"/>
      <c r="J128" s="239"/>
      <c r="K128" s="242"/>
      <c r="L128" s="242"/>
    </row>
    <row r="129" spans="2:12">
      <c r="B129" s="245"/>
      <c r="C129" s="255"/>
      <c r="D129" s="8" t="s">
        <v>40</v>
      </c>
      <c r="E129" s="242"/>
      <c r="F129" s="239"/>
      <c r="G129" s="242"/>
      <c r="H129" s="239"/>
      <c r="I129" s="239"/>
      <c r="J129" s="239"/>
      <c r="K129" s="242"/>
      <c r="L129" s="242"/>
    </row>
    <row r="130" spans="2:12" ht="51">
      <c r="B130" s="245"/>
      <c r="C130" s="255"/>
      <c r="D130" s="48" t="s">
        <v>76</v>
      </c>
      <c r="E130" s="242"/>
      <c r="F130" s="239"/>
      <c r="G130" s="242"/>
      <c r="H130" s="239"/>
      <c r="I130" s="239"/>
      <c r="J130" s="239"/>
      <c r="K130" s="242"/>
      <c r="L130" s="242"/>
    </row>
    <row r="131" spans="2:12">
      <c r="B131" s="245"/>
      <c r="C131" s="255"/>
      <c r="D131" s="8" t="s">
        <v>42</v>
      </c>
      <c r="E131" s="242"/>
      <c r="F131" s="239"/>
      <c r="G131" s="242"/>
      <c r="H131" s="239"/>
      <c r="I131" s="239"/>
      <c r="J131" s="239"/>
      <c r="K131" s="242"/>
      <c r="L131" s="242"/>
    </row>
    <row r="132" spans="2:12" ht="25.5">
      <c r="B132" s="245"/>
      <c r="C132" s="256"/>
      <c r="D132" s="76" t="s">
        <v>52</v>
      </c>
      <c r="E132" s="242"/>
      <c r="F132" s="239"/>
      <c r="G132" s="242"/>
      <c r="H132" s="239"/>
      <c r="I132" s="239"/>
      <c r="J132" s="239"/>
      <c r="K132" s="242"/>
      <c r="L132" s="242"/>
    </row>
    <row r="133" spans="2:12" ht="15" customHeight="1">
      <c r="B133" s="244"/>
      <c r="C133" s="254">
        <v>31002</v>
      </c>
      <c r="D133" s="8" t="s">
        <v>39</v>
      </c>
      <c r="E133" s="238">
        <v>21230</v>
      </c>
      <c r="F133" s="238">
        <v>0</v>
      </c>
      <c r="G133" s="238">
        <v>0</v>
      </c>
      <c r="H133" s="238">
        <v>0</v>
      </c>
      <c r="I133" s="238">
        <f>2660000+94850</f>
        <v>2754850</v>
      </c>
      <c r="J133" s="238">
        <f>2660000+94850</f>
        <v>2754850</v>
      </c>
      <c r="K133" s="268">
        <f>2000000+1530000+149500</f>
        <v>3679500</v>
      </c>
      <c r="L133" s="268">
        <f>3000000+685000+2100</f>
        <v>3687100</v>
      </c>
    </row>
    <row r="134" spans="2:12" ht="25.5">
      <c r="B134" s="245"/>
      <c r="C134" s="255"/>
      <c r="D134" s="75" t="s">
        <v>351</v>
      </c>
      <c r="E134" s="239"/>
      <c r="F134" s="239"/>
      <c r="G134" s="239"/>
      <c r="H134" s="239"/>
      <c r="I134" s="239"/>
      <c r="J134" s="239"/>
      <c r="K134" s="269"/>
      <c r="L134" s="269"/>
    </row>
    <row r="135" spans="2:12">
      <c r="B135" s="245"/>
      <c r="C135" s="255"/>
      <c r="D135" s="8" t="s">
        <v>40</v>
      </c>
      <c r="E135" s="239"/>
      <c r="F135" s="239"/>
      <c r="G135" s="239"/>
      <c r="H135" s="239"/>
      <c r="I135" s="239"/>
      <c r="J135" s="239"/>
      <c r="K135" s="269"/>
      <c r="L135" s="269"/>
    </row>
    <row r="136" spans="2:12" ht="38.25">
      <c r="B136" s="245"/>
      <c r="C136" s="255"/>
      <c r="D136" s="48" t="s">
        <v>353</v>
      </c>
      <c r="E136" s="239"/>
      <c r="F136" s="239"/>
      <c r="G136" s="239"/>
      <c r="H136" s="239"/>
      <c r="I136" s="239"/>
      <c r="J136" s="239"/>
      <c r="K136" s="269"/>
      <c r="L136" s="269"/>
    </row>
    <row r="137" spans="2:12">
      <c r="B137" s="245"/>
      <c r="C137" s="255"/>
      <c r="D137" s="8" t="s">
        <v>42</v>
      </c>
      <c r="E137" s="239"/>
      <c r="F137" s="239"/>
      <c r="G137" s="239"/>
      <c r="H137" s="239"/>
      <c r="I137" s="239"/>
      <c r="J137" s="239"/>
      <c r="K137" s="269"/>
      <c r="L137" s="269"/>
    </row>
    <row r="138" spans="2:12" ht="25.5">
      <c r="B138" s="245"/>
      <c r="C138" s="256"/>
      <c r="D138" s="76" t="s">
        <v>52</v>
      </c>
      <c r="E138" s="240"/>
      <c r="F138" s="240"/>
      <c r="G138" s="240"/>
      <c r="H138" s="240"/>
      <c r="I138" s="240"/>
      <c r="J138" s="240"/>
      <c r="K138" s="275"/>
      <c r="L138" s="275"/>
    </row>
    <row r="139" spans="2:12" ht="15" customHeight="1">
      <c r="B139" s="244"/>
      <c r="C139" s="254">
        <v>31003</v>
      </c>
      <c r="D139" s="8" t="s">
        <v>39</v>
      </c>
      <c r="E139" s="238">
        <v>31030.799999999999</v>
      </c>
      <c r="F139" s="238">
        <v>0</v>
      </c>
      <c r="G139" s="238">
        <v>0</v>
      </c>
      <c r="H139" s="238">
        <v>0</v>
      </c>
      <c r="I139" s="238">
        <f>156700+196000+433640</f>
        <v>786340</v>
      </c>
      <c r="J139" s="238">
        <f>156700+196000+433640</f>
        <v>786340</v>
      </c>
      <c r="K139" s="268">
        <v>83400</v>
      </c>
      <c r="L139" s="268">
        <v>94400</v>
      </c>
    </row>
    <row r="140" spans="2:12" ht="25.5">
      <c r="B140" s="245"/>
      <c r="C140" s="255"/>
      <c r="D140" s="75" t="s">
        <v>352</v>
      </c>
      <c r="E140" s="239"/>
      <c r="F140" s="239"/>
      <c r="G140" s="239"/>
      <c r="H140" s="239"/>
      <c r="I140" s="239"/>
      <c r="J140" s="239"/>
      <c r="K140" s="269"/>
      <c r="L140" s="269"/>
    </row>
    <row r="141" spans="2:12">
      <c r="B141" s="245"/>
      <c r="C141" s="255"/>
      <c r="D141" s="8" t="s">
        <v>40</v>
      </c>
      <c r="E141" s="239"/>
      <c r="F141" s="239"/>
      <c r="G141" s="239"/>
      <c r="H141" s="239"/>
      <c r="I141" s="239"/>
      <c r="J141" s="239"/>
      <c r="K141" s="269"/>
      <c r="L141" s="269"/>
    </row>
    <row r="142" spans="2:12" ht="25.5">
      <c r="B142" s="245"/>
      <c r="C142" s="255"/>
      <c r="D142" s="75" t="s">
        <v>354</v>
      </c>
      <c r="E142" s="239"/>
      <c r="F142" s="239"/>
      <c r="G142" s="239"/>
      <c r="H142" s="239"/>
      <c r="I142" s="239"/>
      <c r="J142" s="239"/>
      <c r="K142" s="269"/>
      <c r="L142" s="269"/>
    </row>
    <row r="143" spans="2:12">
      <c r="B143" s="245"/>
      <c r="C143" s="255"/>
      <c r="D143" s="8" t="s">
        <v>42</v>
      </c>
      <c r="E143" s="239"/>
      <c r="F143" s="239"/>
      <c r="G143" s="239"/>
      <c r="H143" s="239"/>
      <c r="I143" s="239"/>
      <c r="J143" s="239"/>
      <c r="K143" s="269"/>
      <c r="L143" s="269"/>
    </row>
    <row r="144" spans="2:12" ht="25.5">
      <c r="B144" s="245"/>
      <c r="C144" s="256"/>
      <c r="D144" s="76" t="s">
        <v>52</v>
      </c>
      <c r="E144" s="240"/>
      <c r="F144" s="240"/>
      <c r="G144" s="240"/>
      <c r="H144" s="240"/>
      <c r="I144" s="240"/>
      <c r="J144" s="240"/>
      <c r="K144" s="275"/>
      <c r="L144" s="275"/>
    </row>
    <row r="145" spans="2:12">
      <c r="B145" s="247" t="s">
        <v>7</v>
      </c>
      <c r="C145" s="248"/>
      <c r="D145" s="248"/>
      <c r="E145" s="248"/>
      <c r="F145" s="248"/>
      <c r="G145" s="248"/>
      <c r="H145" s="248"/>
      <c r="I145" s="248"/>
      <c r="J145" s="248"/>
      <c r="K145" s="248"/>
      <c r="L145" s="249"/>
    </row>
    <row r="146" spans="2:12">
      <c r="B146" s="241">
        <v>1123</v>
      </c>
      <c r="C146" s="259"/>
      <c r="D146" s="8" t="s">
        <v>28</v>
      </c>
      <c r="E146" s="241">
        <f>E154+E160</f>
        <v>564437.9</v>
      </c>
      <c r="F146" s="238">
        <f>F154+F160</f>
        <v>666487.5</v>
      </c>
      <c r="G146" s="238">
        <f>G154+G160</f>
        <v>170285.2</v>
      </c>
      <c r="H146" s="238">
        <f t="shared" ref="H146:J146" si="4">H154+H160</f>
        <v>329514.7</v>
      </c>
      <c r="I146" s="238">
        <f t="shared" si="4"/>
        <v>488857.2</v>
      </c>
      <c r="J146" s="238">
        <f t="shared" si="4"/>
        <v>666487.5</v>
      </c>
      <c r="K146" s="241">
        <f t="shared" ref="K146:L146" si="5">K154+K160</f>
        <v>666487.5</v>
      </c>
      <c r="L146" s="241">
        <f t="shared" si="5"/>
        <v>666487.5</v>
      </c>
    </row>
    <row r="147" spans="2:12" ht="18.75" customHeight="1">
      <c r="B147" s="242"/>
      <c r="C147" s="260"/>
      <c r="D147" s="77" t="s">
        <v>77</v>
      </c>
      <c r="E147" s="242"/>
      <c r="F147" s="242"/>
      <c r="G147" s="242"/>
      <c r="H147" s="242"/>
      <c r="I147" s="242"/>
      <c r="J147" s="242"/>
      <c r="K147" s="242"/>
      <c r="L147" s="242"/>
    </row>
    <row r="148" spans="2:12">
      <c r="B148" s="242"/>
      <c r="C148" s="260"/>
      <c r="D148" s="8" t="s">
        <v>30</v>
      </c>
      <c r="E148" s="242"/>
      <c r="F148" s="242"/>
      <c r="G148" s="242"/>
      <c r="H148" s="242"/>
      <c r="I148" s="242"/>
      <c r="J148" s="242"/>
      <c r="K148" s="242"/>
      <c r="L148" s="242"/>
    </row>
    <row r="149" spans="2:12">
      <c r="B149" s="242"/>
      <c r="C149" s="260"/>
      <c r="D149" s="9" t="s">
        <v>78</v>
      </c>
      <c r="E149" s="242"/>
      <c r="F149" s="242"/>
      <c r="G149" s="242"/>
      <c r="H149" s="242"/>
      <c r="I149" s="242"/>
      <c r="J149" s="242"/>
      <c r="K149" s="242"/>
      <c r="L149" s="242"/>
    </row>
    <row r="150" spans="2:12">
      <c r="B150" s="242"/>
      <c r="C150" s="260"/>
      <c r="D150" s="8" t="s">
        <v>32</v>
      </c>
      <c r="E150" s="242"/>
      <c r="F150" s="242"/>
      <c r="G150" s="242"/>
      <c r="H150" s="242"/>
      <c r="I150" s="242"/>
      <c r="J150" s="242"/>
      <c r="K150" s="242"/>
      <c r="L150" s="242"/>
    </row>
    <row r="151" spans="2:12" ht="25.5">
      <c r="B151" s="243"/>
      <c r="C151" s="266"/>
      <c r="D151" s="77" t="s">
        <v>79</v>
      </c>
      <c r="E151" s="243"/>
      <c r="F151" s="243"/>
      <c r="G151" s="243"/>
      <c r="H151" s="243"/>
      <c r="I151" s="243"/>
      <c r="J151" s="243"/>
      <c r="K151" s="243"/>
      <c r="L151" s="243"/>
    </row>
    <row r="152" spans="2:12" ht="14.25" customHeight="1">
      <c r="B152" s="250" t="s">
        <v>37</v>
      </c>
      <c r="C152" s="252"/>
      <c r="D152" s="252"/>
      <c r="E152" s="252"/>
      <c r="F152" s="252"/>
      <c r="G152" s="252"/>
      <c r="H152" s="252"/>
      <c r="I152" s="252"/>
      <c r="J152" s="252"/>
      <c r="K152" s="252"/>
      <c r="L152" s="263"/>
    </row>
    <row r="153" spans="2:12">
      <c r="B153" s="250"/>
      <c r="C153" s="252"/>
      <c r="D153" s="252" t="s">
        <v>38</v>
      </c>
      <c r="E153" s="252"/>
      <c r="F153" s="252"/>
      <c r="G153" s="252"/>
      <c r="H153" s="252"/>
      <c r="I153" s="252"/>
      <c r="J153" s="252"/>
      <c r="K153" s="252"/>
      <c r="L153" s="263"/>
    </row>
    <row r="154" spans="2:12" ht="15" customHeight="1">
      <c r="B154" s="244"/>
      <c r="C154" s="254">
        <v>11001</v>
      </c>
      <c r="D154" s="8" t="s">
        <v>39</v>
      </c>
      <c r="E154" s="241">
        <v>347031.2</v>
      </c>
      <c r="F154" s="241">
        <v>405599.5</v>
      </c>
      <c r="G154" s="238">
        <v>122990</v>
      </c>
      <c r="H154" s="241">
        <v>217193.2</v>
      </c>
      <c r="I154" s="241">
        <v>311396.40000000002</v>
      </c>
      <c r="J154" s="241">
        <v>405599.5</v>
      </c>
      <c r="K154" s="241">
        <f>J154</f>
        <v>405599.5</v>
      </c>
      <c r="L154" s="241">
        <f>K154</f>
        <v>405599.5</v>
      </c>
    </row>
    <row r="155" spans="2:12" ht="25.5">
      <c r="B155" s="245"/>
      <c r="C155" s="255"/>
      <c r="D155" s="48" t="s">
        <v>80</v>
      </c>
      <c r="E155" s="242"/>
      <c r="F155" s="242"/>
      <c r="G155" s="239"/>
      <c r="H155" s="242"/>
      <c r="I155" s="242"/>
      <c r="J155" s="242"/>
      <c r="K155" s="242"/>
      <c r="L155" s="242"/>
    </row>
    <row r="156" spans="2:12">
      <c r="B156" s="245"/>
      <c r="C156" s="255"/>
      <c r="D156" s="8" t="s">
        <v>40</v>
      </c>
      <c r="E156" s="242"/>
      <c r="F156" s="242"/>
      <c r="G156" s="239"/>
      <c r="H156" s="242"/>
      <c r="I156" s="242"/>
      <c r="J156" s="242"/>
      <c r="K156" s="242"/>
      <c r="L156" s="242"/>
    </row>
    <row r="157" spans="2:12" ht="63" customHeight="1">
      <c r="B157" s="245"/>
      <c r="C157" s="255"/>
      <c r="D157" s="79" t="s">
        <v>81</v>
      </c>
      <c r="E157" s="242"/>
      <c r="F157" s="242"/>
      <c r="G157" s="239"/>
      <c r="H157" s="242"/>
      <c r="I157" s="242"/>
      <c r="J157" s="242"/>
      <c r="K157" s="242"/>
      <c r="L157" s="242"/>
    </row>
    <row r="158" spans="2:12">
      <c r="B158" s="245"/>
      <c r="C158" s="255"/>
      <c r="D158" s="8" t="s">
        <v>42</v>
      </c>
      <c r="E158" s="242"/>
      <c r="F158" s="242"/>
      <c r="G158" s="239"/>
      <c r="H158" s="242"/>
      <c r="I158" s="242"/>
      <c r="J158" s="242"/>
      <c r="K158" s="242"/>
      <c r="L158" s="242"/>
    </row>
    <row r="159" spans="2:12">
      <c r="B159" s="245"/>
      <c r="C159" s="256"/>
      <c r="D159" s="74" t="s">
        <v>43</v>
      </c>
      <c r="E159" s="242"/>
      <c r="F159" s="242"/>
      <c r="G159" s="239"/>
      <c r="H159" s="242"/>
      <c r="I159" s="242"/>
      <c r="J159" s="242"/>
      <c r="K159" s="242"/>
      <c r="L159" s="242"/>
    </row>
    <row r="160" spans="2:12" ht="15" customHeight="1">
      <c r="B160" s="244"/>
      <c r="C160" s="254">
        <v>11002</v>
      </c>
      <c r="D160" s="8" t="s">
        <v>39</v>
      </c>
      <c r="E160" s="241">
        <v>217406.7</v>
      </c>
      <c r="F160" s="238">
        <v>260888</v>
      </c>
      <c r="G160" s="241">
        <v>47295.199999999997</v>
      </c>
      <c r="H160" s="241">
        <v>112321.5</v>
      </c>
      <c r="I160" s="241">
        <v>177460.8</v>
      </c>
      <c r="J160" s="238">
        <v>260888</v>
      </c>
      <c r="K160" s="238">
        <f>J160</f>
        <v>260888</v>
      </c>
      <c r="L160" s="238">
        <f>K160</f>
        <v>260888</v>
      </c>
    </row>
    <row r="161" spans="2:12">
      <c r="B161" s="245"/>
      <c r="C161" s="255"/>
      <c r="D161" s="80" t="s">
        <v>82</v>
      </c>
      <c r="E161" s="242"/>
      <c r="F161" s="239"/>
      <c r="G161" s="242"/>
      <c r="H161" s="242"/>
      <c r="I161" s="242"/>
      <c r="J161" s="239"/>
      <c r="K161" s="239"/>
      <c r="L161" s="239"/>
    </row>
    <row r="162" spans="2:12">
      <c r="B162" s="245"/>
      <c r="C162" s="255"/>
      <c r="D162" s="8" t="s">
        <v>40</v>
      </c>
      <c r="E162" s="242"/>
      <c r="F162" s="239"/>
      <c r="G162" s="242"/>
      <c r="H162" s="242"/>
      <c r="I162" s="242"/>
      <c r="J162" s="239"/>
      <c r="K162" s="239"/>
      <c r="L162" s="239"/>
    </row>
    <row r="163" spans="2:12" ht="76.5">
      <c r="B163" s="245"/>
      <c r="C163" s="255"/>
      <c r="D163" s="65" t="s">
        <v>83</v>
      </c>
      <c r="E163" s="242"/>
      <c r="F163" s="239"/>
      <c r="G163" s="242"/>
      <c r="H163" s="242"/>
      <c r="I163" s="242"/>
      <c r="J163" s="239"/>
      <c r="K163" s="239"/>
      <c r="L163" s="239"/>
    </row>
    <row r="164" spans="2:12">
      <c r="B164" s="245"/>
      <c r="C164" s="255"/>
      <c r="D164" s="8" t="s">
        <v>42</v>
      </c>
      <c r="E164" s="242"/>
      <c r="F164" s="239"/>
      <c r="G164" s="242"/>
      <c r="H164" s="242"/>
      <c r="I164" s="242"/>
      <c r="J164" s="239"/>
      <c r="K164" s="239"/>
      <c r="L164" s="239"/>
    </row>
    <row r="165" spans="2:12">
      <c r="B165" s="245"/>
      <c r="C165" s="256"/>
      <c r="D165" s="74" t="s">
        <v>43</v>
      </c>
      <c r="E165" s="242"/>
      <c r="F165" s="239"/>
      <c r="G165" s="242"/>
      <c r="H165" s="242"/>
      <c r="I165" s="242"/>
      <c r="J165" s="239"/>
      <c r="K165" s="239"/>
      <c r="L165" s="239"/>
    </row>
    <row r="166" spans="2:12">
      <c r="B166" s="247" t="s">
        <v>7</v>
      </c>
      <c r="C166" s="248"/>
      <c r="D166" s="248"/>
      <c r="E166" s="248"/>
      <c r="F166" s="248"/>
      <c r="G166" s="248"/>
      <c r="H166" s="248"/>
      <c r="I166" s="248"/>
      <c r="J166" s="248"/>
      <c r="K166" s="248"/>
      <c r="L166" s="249"/>
    </row>
    <row r="167" spans="2:12">
      <c r="B167" s="241">
        <v>1149</v>
      </c>
      <c r="C167" s="259"/>
      <c r="D167" s="8" t="s">
        <v>28</v>
      </c>
      <c r="E167" s="238">
        <f>E175+E181+E187+E193</f>
        <v>558135.69999999995</v>
      </c>
      <c r="F167" s="238">
        <f t="shared" ref="F167:L167" si="6">F175+F181+F187+F193</f>
        <v>594098.6</v>
      </c>
      <c r="G167" s="238">
        <f t="shared" si="6"/>
        <v>136208.4</v>
      </c>
      <c r="H167" s="238">
        <f t="shared" si="6"/>
        <v>324847.80000000005</v>
      </c>
      <c r="I167" s="238">
        <f t="shared" si="6"/>
        <v>501053.10000000003</v>
      </c>
      <c r="J167" s="238">
        <f t="shared" si="6"/>
        <v>686264.89999999991</v>
      </c>
      <c r="K167" s="238">
        <f t="shared" si="6"/>
        <v>686264.89999999991</v>
      </c>
      <c r="L167" s="238">
        <f t="shared" si="6"/>
        <v>686264.89999999991</v>
      </c>
    </row>
    <row r="168" spans="2:12" ht="25.5" customHeight="1">
      <c r="B168" s="242"/>
      <c r="C168" s="260"/>
      <c r="D168" s="77" t="s">
        <v>84</v>
      </c>
      <c r="E168" s="242"/>
      <c r="F168" s="242"/>
      <c r="G168" s="242"/>
      <c r="H168" s="242"/>
      <c r="I168" s="242"/>
      <c r="J168" s="242"/>
      <c r="K168" s="242"/>
      <c r="L168" s="242"/>
    </row>
    <row r="169" spans="2:12">
      <c r="B169" s="242"/>
      <c r="C169" s="260"/>
      <c r="D169" s="8" t="s">
        <v>30</v>
      </c>
      <c r="E169" s="242"/>
      <c r="F169" s="242"/>
      <c r="G169" s="242"/>
      <c r="H169" s="242"/>
      <c r="I169" s="242"/>
      <c r="J169" s="242"/>
      <c r="K169" s="242"/>
      <c r="L169" s="242"/>
    </row>
    <row r="170" spans="2:12" ht="30.75" customHeight="1">
      <c r="B170" s="242"/>
      <c r="C170" s="260"/>
      <c r="D170" s="9" t="s">
        <v>85</v>
      </c>
      <c r="E170" s="242"/>
      <c r="F170" s="242"/>
      <c r="G170" s="242"/>
      <c r="H170" s="242"/>
      <c r="I170" s="242"/>
      <c r="J170" s="242"/>
      <c r="K170" s="242"/>
      <c r="L170" s="242"/>
    </row>
    <row r="171" spans="2:12">
      <c r="B171" s="242"/>
      <c r="C171" s="260"/>
      <c r="D171" s="8" t="s">
        <v>32</v>
      </c>
      <c r="E171" s="242"/>
      <c r="F171" s="242"/>
      <c r="G171" s="242"/>
      <c r="H171" s="242"/>
      <c r="I171" s="242"/>
      <c r="J171" s="242"/>
      <c r="K171" s="242"/>
      <c r="L171" s="242"/>
    </row>
    <row r="172" spans="2:12" ht="38.25">
      <c r="B172" s="243"/>
      <c r="C172" s="266"/>
      <c r="D172" s="77" t="s">
        <v>86</v>
      </c>
      <c r="E172" s="243"/>
      <c r="F172" s="243"/>
      <c r="G172" s="243"/>
      <c r="H172" s="243"/>
      <c r="I172" s="243"/>
      <c r="J172" s="243"/>
      <c r="K172" s="243"/>
      <c r="L172" s="243"/>
    </row>
    <row r="173" spans="2:12" ht="14.25" customHeight="1">
      <c r="B173" s="250" t="s">
        <v>37</v>
      </c>
      <c r="C173" s="252"/>
      <c r="D173" s="252"/>
      <c r="E173" s="252"/>
      <c r="F173" s="252"/>
      <c r="G173" s="252"/>
      <c r="H173" s="252"/>
      <c r="I173" s="252"/>
      <c r="J173" s="252"/>
      <c r="K173" s="252"/>
      <c r="L173" s="263"/>
    </row>
    <row r="174" spans="2:12">
      <c r="B174" s="250"/>
      <c r="C174" s="252"/>
      <c r="D174" s="252" t="s">
        <v>38</v>
      </c>
      <c r="E174" s="252"/>
      <c r="F174" s="252"/>
      <c r="G174" s="252"/>
      <c r="H174" s="252"/>
      <c r="I174" s="252"/>
      <c r="J174" s="252"/>
      <c r="K174" s="252"/>
      <c r="L174" s="263"/>
    </row>
    <row r="175" spans="2:12" ht="15" customHeight="1">
      <c r="B175" s="244"/>
      <c r="C175" s="254">
        <v>11001</v>
      </c>
      <c r="D175" s="8" t="s">
        <v>39</v>
      </c>
      <c r="E175" s="241">
        <v>304553.3</v>
      </c>
      <c r="F175" s="241">
        <v>313464.59999999998</v>
      </c>
      <c r="G175" s="272">
        <v>62692.9</v>
      </c>
      <c r="H175" s="272">
        <v>141059.1</v>
      </c>
      <c r="I175" s="272">
        <v>219425.2</v>
      </c>
      <c r="J175" s="241">
        <f>F175</f>
        <v>313464.59999999998</v>
      </c>
      <c r="K175" s="241">
        <f>J175</f>
        <v>313464.59999999998</v>
      </c>
      <c r="L175" s="241">
        <f>K175</f>
        <v>313464.59999999998</v>
      </c>
    </row>
    <row r="176" spans="2:12" ht="30.75" customHeight="1">
      <c r="B176" s="245"/>
      <c r="C176" s="255"/>
      <c r="D176" s="48" t="s">
        <v>87</v>
      </c>
      <c r="E176" s="242"/>
      <c r="F176" s="242"/>
      <c r="G176" s="273"/>
      <c r="H176" s="273"/>
      <c r="I176" s="273"/>
      <c r="J176" s="242"/>
      <c r="K176" s="242"/>
      <c r="L176" s="242"/>
    </row>
    <row r="177" spans="2:12">
      <c r="B177" s="245"/>
      <c r="C177" s="255"/>
      <c r="D177" s="8" t="s">
        <v>40</v>
      </c>
      <c r="E177" s="242"/>
      <c r="F177" s="242"/>
      <c r="G177" s="273"/>
      <c r="H177" s="273"/>
      <c r="I177" s="273"/>
      <c r="J177" s="242"/>
      <c r="K177" s="242"/>
      <c r="L177" s="242"/>
    </row>
    <row r="178" spans="2:12" ht="25.5">
      <c r="B178" s="245"/>
      <c r="C178" s="255"/>
      <c r="D178" s="79" t="s">
        <v>88</v>
      </c>
      <c r="E178" s="242"/>
      <c r="F178" s="242"/>
      <c r="G178" s="273"/>
      <c r="H178" s="273"/>
      <c r="I178" s="273"/>
      <c r="J178" s="242"/>
      <c r="K178" s="242"/>
      <c r="L178" s="242"/>
    </row>
    <row r="179" spans="2:12">
      <c r="B179" s="245"/>
      <c r="C179" s="255"/>
      <c r="D179" s="8" t="s">
        <v>42</v>
      </c>
      <c r="E179" s="242"/>
      <c r="F179" s="242"/>
      <c r="G179" s="273"/>
      <c r="H179" s="273"/>
      <c r="I179" s="273"/>
      <c r="J179" s="242"/>
      <c r="K179" s="242"/>
      <c r="L179" s="242"/>
    </row>
    <row r="180" spans="2:12">
      <c r="B180" s="245"/>
      <c r="C180" s="256"/>
      <c r="D180" s="74" t="s">
        <v>43</v>
      </c>
      <c r="E180" s="242"/>
      <c r="F180" s="242"/>
      <c r="G180" s="274"/>
      <c r="H180" s="274"/>
      <c r="I180" s="274"/>
      <c r="J180" s="243"/>
      <c r="K180" s="243"/>
      <c r="L180" s="243"/>
    </row>
    <row r="181" spans="2:12" ht="15" customHeight="1">
      <c r="B181" s="244"/>
      <c r="C181" s="254">
        <v>11002</v>
      </c>
      <c r="D181" s="8" t="s">
        <v>39</v>
      </c>
      <c r="E181" s="238">
        <v>230965</v>
      </c>
      <c r="F181" s="238">
        <v>230965</v>
      </c>
      <c r="G181" s="238">
        <v>60181.7</v>
      </c>
      <c r="H181" s="241">
        <v>150454.20000000001</v>
      </c>
      <c r="I181" s="241">
        <v>225681.2</v>
      </c>
      <c r="J181" s="238">
        <v>300908.3</v>
      </c>
      <c r="K181" s="241">
        <v>300908.3</v>
      </c>
      <c r="L181" s="241">
        <v>300908.3</v>
      </c>
    </row>
    <row r="182" spans="2:12" ht="76.5">
      <c r="B182" s="245"/>
      <c r="C182" s="255"/>
      <c r="D182" s="146" t="s">
        <v>291</v>
      </c>
      <c r="E182" s="239"/>
      <c r="F182" s="239"/>
      <c r="G182" s="239"/>
      <c r="H182" s="242"/>
      <c r="I182" s="242"/>
      <c r="J182" s="239"/>
      <c r="K182" s="242"/>
      <c r="L182" s="242"/>
    </row>
    <row r="183" spans="2:12">
      <c r="B183" s="245"/>
      <c r="C183" s="255"/>
      <c r="D183" s="8" t="s">
        <v>40</v>
      </c>
      <c r="E183" s="239"/>
      <c r="F183" s="239"/>
      <c r="G183" s="239"/>
      <c r="H183" s="242"/>
      <c r="I183" s="242"/>
      <c r="J183" s="239"/>
      <c r="K183" s="242"/>
      <c r="L183" s="242"/>
    </row>
    <row r="184" spans="2:12" ht="91.5" customHeight="1">
      <c r="B184" s="245"/>
      <c r="C184" s="255"/>
      <c r="D184" s="147" t="s">
        <v>292</v>
      </c>
      <c r="E184" s="239"/>
      <c r="F184" s="239"/>
      <c r="G184" s="239"/>
      <c r="H184" s="242"/>
      <c r="I184" s="242"/>
      <c r="J184" s="239"/>
      <c r="K184" s="242"/>
      <c r="L184" s="242"/>
    </row>
    <row r="185" spans="2:12">
      <c r="B185" s="245"/>
      <c r="C185" s="255"/>
      <c r="D185" s="8" t="s">
        <v>42</v>
      </c>
      <c r="E185" s="239"/>
      <c r="F185" s="239"/>
      <c r="G185" s="239"/>
      <c r="H185" s="242"/>
      <c r="I185" s="242"/>
      <c r="J185" s="239"/>
      <c r="K185" s="242"/>
      <c r="L185" s="242"/>
    </row>
    <row r="186" spans="2:12">
      <c r="B186" s="245"/>
      <c r="C186" s="256"/>
      <c r="D186" s="74" t="s">
        <v>43</v>
      </c>
      <c r="E186" s="239"/>
      <c r="F186" s="239"/>
      <c r="G186" s="239"/>
      <c r="H186" s="242"/>
      <c r="I186" s="242"/>
      <c r="J186" s="239"/>
      <c r="K186" s="242"/>
      <c r="L186" s="242"/>
    </row>
    <row r="187" spans="2:12" ht="15" customHeight="1">
      <c r="B187" s="244"/>
      <c r="C187" s="254">
        <v>11003</v>
      </c>
      <c r="D187" s="8" t="s">
        <v>39</v>
      </c>
      <c r="E187" s="238">
        <v>3342.7</v>
      </c>
      <c r="F187" s="238">
        <v>5223</v>
      </c>
      <c r="G187" s="241">
        <v>0</v>
      </c>
      <c r="H187" s="241"/>
      <c r="I187" s="268">
        <v>2611.5</v>
      </c>
      <c r="J187" s="238">
        <v>5223</v>
      </c>
      <c r="K187" s="238">
        <v>5223</v>
      </c>
      <c r="L187" s="238">
        <v>5223</v>
      </c>
    </row>
    <row r="188" spans="2:12" ht="38.25">
      <c r="B188" s="245"/>
      <c r="C188" s="255"/>
      <c r="D188" s="48" t="s">
        <v>89</v>
      </c>
      <c r="E188" s="239"/>
      <c r="F188" s="239"/>
      <c r="G188" s="242"/>
      <c r="H188" s="242"/>
      <c r="I188" s="269"/>
      <c r="J188" s="239"/>
      <c r="K188" s="239"/>
      <c r="L188" s="239"/>
    </row>
    <row r="189" spans="2:12">
      <c r="B189" s="245"/>
      <c r="C189" s="255"/>
      <c r="D189" s="8" t="s">
        <v>40</v>
      </c>
      <c r="E189" s="239"/>
      <c r="F189" s="239"/>
      <c r="G189" s="242"/>
      <c r="H189" s="242"/>
      <c r="I189" s="269"/>
      <c r="J189" s="239"/>
      <c r="K189" s="239"/>
      <c r="L189" s="239"/>
    </row>
    <row r="190" spans="2:12" ht="47.25" customHeight="1">
      <c r="B190" s="245"/>
      <c r="C190" s="255"/>
      <c r="D190" s="79" t="s">
        <v>89</v>
      </c>
      <c r="E190" s="239"/>
      <c r="F190" s="239"/>
      <c r="G190" s="242"/>
      <c r="H190" s="242"/>
      <c r="I190" s="269"/>
      <c r="J190" s="239"/>
      <c r="K190" s="239"/>
      <c r="L190" s="239"/>
    </row>
    <row r="191" spans="2:12">
      <c r="B191" s="245"/>
      <c r="C191" s="255"/>
      <c r="D191" s="8" t="s">
        <v>42</v>
      </c>
      <c r="E191" s="239"/>
      <c r="F191" s="239"/>
      <c r="G191" s="242"/>
      <c r="H191" s="242"/>
      <c r="I191" s="269"/>
      <c r="J191" s="239"/>
      <c r="K191" s="239"/>
      <c r="L191" s="239"/>
    </row>
    <row r="192" spans="2:12">
      <c r="B192" s="245"/>
      <c r="C192" s="256"/>
      <c r="D192" s="74" t="s">
        <v>43</v>
      </c>
      <c r="E192" s="239"/>
      <c r="F192" s="239"/>
      <c r="G192" s="242"/>
      <c r="H192" s="242"/>
      <c r="I192" s="275"/>
      <c r="J192" s="240"/>
      <c r="K192" s="240"/>
      <c r="L192" s="240"/>
    </row>
    <row r="193" spans="2:12" ht="15" customHeight="1">
      <c r="B193" s="244"/>
      <c r="C193" s="254">
        <v>12001</v>
      </c>
      <c r="D193" s="8" t="s">
        <v>39</v>
      </c>
      <c r="E193" s="241">
        <v>19274.7</v>
      </c>
      <c r="F193" s="238">
        <v>44446</v>
      </c>
      <c r="G193" s="241">
        <v>13333.8</v>
      </c>
      <c r="H193" s="241">
        <v>33334.5</v>
      </c>
      <c r="I193" s="241">
        <v>53335.199999999997</v>
      </c>
      <c r="J193" s="238">
        <v>66669</v>
      </c>
      <c r="K193" s="238">
        <v>66669</v>
      </c>
      <c r="L193" s="238">
        <v>66669</v>
      </c>
    </row>
    <row r="194" spans="2:12" ht="33" customHeight="1">
      <c r="B194" s="245"/>
      <c r="C194" s="255"/>
      <c r="D194" s="77" t="s">
        <v>90</v>
      </c>
      <c r="E194" s="242"/>
      <c r="F194" s="239"/>
      <c r="G194" s="242"/>
      <c r="H194" s="242"/>
      <c r="I194" s="242"/>
      <c r="J194" s="239"/>
      <c r="K194" s="239"/>
      <c r="L194" s="239"/>
    </row>
    <row r="195" spans="2:12" ht="25.5" customHeight="1">
      <c r="B195" s="245"/>
      <c r="C195" s="255"/>
      <c r="D195" s="8" t="s">
        <v>40</v>
      </c>
      <c r="E195" s="242"/>
      <c r="F195" s="239"/>
      <c r="G195" s="242"/>
      <c r="H195" s="242"/>
      <c r="I195" s="242"/>
      <c r="J195" s="239"/>
      <c r="K195" s="239"/>
      <c r="L195" s="239"/>
    </row>
    <row r="196" spans="2:12" ht="38.25">
      <c r="B196" s="245"/>
      <c r="C196" s="255"/>
      <c r="D196" s="9" t="s">
        <v>91</v>
      </c>
      <c r="E196" s="242"/>
      <c r="F196" s="239"/>
      <c r="G196" s="242"/>
      <c r="H196" s="242"/>
      <c r="I196" s="242"/>
      <c r="J196" s="239"/>
      <c r="K196" s="239"/>
      <c r="L196" s="239"/>
    </row>
    <row r="197" spans="2:12">
      <c r="B197" s="245"/>
      <c r="C197" s="255"/>
      <c r="D197" s="8" t="s">
        <v>42</v>
      </c>
      <c r="E197" s="242"/>
      <c r="F197" s="239"/>
      <c r="G197" s="242"/>
      <c r="H197" s="242"/>
      <c r="I197" s="242"/>
      <c r="J197" s="239"/>
      <c r="K197" s="239"/>
      <c r="L197" s="239"/>
    </row>
    <row r="198" spans="2:12">
      <c r="B198" s="245"/>
      <c r="C198" s="256"/>
      <c r="D198" s="81" t="s">
        <v>92</v>
      </c>
      <c r="E198" s="242"/>
      <c r="F198" s="239"/>
      <c r="G198" s="242"/>
      <c r="H198" s="242"/>
      <c r="I198" s="242"/>
      <c r="J198" s="239"/>
      <c r="K198" s="239"/>
      <c r="L198" s="239"/>
    </row>
    <row r="199" spans="2:12">
      <c r="B199" s="247" t="s">
        <v>7</v>
      </c>
      <c r="C199" s="248"/>
      <c r="D199" s="248"/>
      <c r="E199" s="248"/>
      <c r="F199" s="248"/>
      <c r="G199" s="248"/>
      <c r="H199" s="248"/>
      <c r="I199" s="248"/>
      <c r="J199" s="248"/>
      <c r="K199" s="248"/>
      <c r="L199" s="249"/>
    </row>
    <row r="200" spans="2:12">
      <c r="B200" s="241">
        <v>1182</v>
      </c>
      <c r="C200" s="259"/>
      <c r="D200" s="8" t="s">
        <v>28</v>
      </c>
      <c r="E200" s="241">
        <f>E208</f>
        <v>1322371.3</v>
      </c>
      <c r="F200" s="241">
        <f t="shared" ref="F200" si="7">F208</f>
        <v>1387756.7</v>
      </c>
      <c r="G200" s="241">
        <f t="shared" ref="G200:I200" si="8">G208</f>
        <v>292577.40000000002</v>
      </c>
      <c r="H200" s="241">
        <f t="shared" si="8"/>
        <v>658299.15</v>
      </c>
      <c r="I200" s="241">
        <f t="shared" si="8"/>
        <v>1024020.8999999999</v>
      </c>
      <c r="J200" s="241">
        <f t="shared" ref="J200:L200" si="9">J208</f>
        <v>1462887</v>
      </c>
      <c r="K200" s="241">
        <f t="shared" si="9"/>
        <v>1497288.2</v>
      </c>
      <c r="L200" s="241">
        <f t="shared" si="9"/>
        <v>1501355.1</v>
      </c>
    </row>
    <row r="201" spans="2:12" ht="25.5" customHeight="1">
      <c r="B201" s="242"/>
      <c r="C201" s="260"/>
      <c r="D201" s="77" t="s">
        <v>93</v>
      </c>
      <c r="E201" s="242"/>
      <c r="F201" s="242"/>
      <c r="G201" s="242"/>
      <c r="H201" s="242"/>
      <c r="I201" s="242"/>
      <c r="J201" s="242"/>
      <c r="K201" s="242"/>
      <c r="L201" s="242"/>
    </row>
    <row r="202" spans="2:12">
      <c r="B202" s="242"/>
      <c r="C202" s="260"/>
      <c r="D202" s="8" t="s">
        <v>30</v>
      </c>
      <c r="E202" s="242"/>
      <c r="F202" s="242"/>
      <c r="G202" s="242"/>
      <c r="H202" s="242"/>
      <c r="I202" s="242"/>
      <c r="J202" s="242"/>
      <c r="K202" s="242"/>
      <c r="L202" s="242"/>
    </row>
    <row r="203" spans="2:12" ht="30.75" customHeight="1">
      <c r="B203" s="242"/>
      <c r="C203" s="260"/>
      <c r="D203" s="9" t="s">
        <v>94</v>
      </c>
      <c r="E203" s="242"/>
      <c r="F203" s="242"/>
      <c r="G203" s="242"/>
      <c r="H203" s="242"/>
      <c r="I203" s="242"/>
      <c r="J203" s="242"/>
      <c r="K203" s="242"/>
      <c r="L203" s="242"/>
    </row>
    <row r="204" spans="2:12">
      <c r="B204" s="242"/>
      <c r="C204" s="260"/>
      <c r="D204" s="8" t="s">
        <v>32</v>
      </c>
      <c r="E204" s="242"/>
      <c r="F204" s="242"/>
      <c r="G204" s="242"/>
      <c r="H204" s="242"/>
      <c r="I204" s="242"/>
      <c r="J204" s="242"/>
      <c r="K204" s="242"/>
      <c r="L204" s="242"/>
    </row>
    <row r="205" spans="2:12" ht="38.25">
      <c r="B205" s="243"/>
      <c r="C205" s="266"/>
      <c r="D205" s="77" t="s">
        <v>95</v>
      </c>
      <c r="E205" s="243"/>
      <c r="F205" s="243"/>
      <c r="G205" s="243"/>
      <c r="H205" s="243"/>
      <c r="I205" s="243"/>
      <c r="J205" s="243"/>
      <c r="K205" s="243"/>
      <c r="L205" s="243"/>
    </row>
    <row r="206" spans="2:12" ht="14.25" customHeight="1">
      <c r="B206" s="250" t="s">
        <v>37</v>
      </c>
      <c r="C206" s="252"/>
      <c r="D206" s="252"/>
      <c r="E206" s="252"/>
      <c r="F206" s="252"/>
      <c r="G206" s="252"/>
      <c r="H206" s="252"/>
      <c r="I206" s="252"/>
      <c r="J206" s="252"/>
      <c r="K206" s="252"/>
      <c r="L206" s="263"/>
    </row>
    <row r="207" spans="2:12">
      <c r="B207" s="250"/>
      <c r="C207" s="252"/>
      <c r="D207" s="252" t="s">
        <v>38</v>
      </c>
      <c r="E207" s="252"/>
      <c r="F207" s="252"/>
      <c r="G207" s="252"/>
      <c r="H207" s="252"/>
      <c r="I207" s="252"/>
      <c r="J207" s="252"/>
      <c r="K207" s="252"/>
      <c r="L207" s="263"/>
    </row>
    <row r="208" spans="2:12" ht="15" customHeight="1">
      <c r="B208" s="244"/>
      <c r="C208" s="254">
        <v>11001</v>
      </c>
      <c r="D208" s="8" t="s">
        <v>39</v>
      </c>
      <c r="E208" s="272">
        <v>1322371.3</v>
      </c>
      <c r="F208" s="241">
        <v>1387756.7</v>
      </c>
      <c r="G208" s="241">
        <f>J208*20%</f>
        <v>292577.40000000002</v>
      </c>
      <c r="H208" s="241">
        <f>J208*45%</f>
        <v>658299.15</v>
      </c>
      <c r="I208" s="241">
        <f>J208*70%</f>
        <v>1024020.8999999999</v>
      </c>
      <c r="J208" s="238">
        <v>1462887</v>
      </c>
      <c r="K208" s="241">
        <v>1497288.2</v>
      </c>
      <c r="L208" s="241">
        <v>1501355.1</v>
      </c>
    </row>
    <row r="209" spans="1:12" ht="30.75" customHeight="1">
      <c r="B209" s="245"/>
      <c r="C209" s="255"/>
      <c r="D209" s="48" t="s">
        <v>96</v>
      </c>
      <c r="E209" s="273"/>
      <c r="F209" s="242"/>
      <c r="G209" s="242"/>
      <c r="H209" s="242"/>
      <c r="I209" s="242"/>
      <c r="J209" s="239"/>
      <c r="K209" s="242"/>
      <c r="L209" s="242"/>
    </row>
    <row r="210" spans="1:12">
      <c r="B210" s="245"/>
      <c r="C210" s="255"/>
      <c r="D210" s="8" t="s">
        <v>40</v>
      </c>
      <c r="E210" s="273"/>
      <c r="F210" s="242"/>
      <c r="G210" s="242"/>
      <c r="H210" s="242"/>
      <c r="I210" s="242"/>
      <c r="J210" s="239"/>
      <c r="K210" s="242"/>
      <c r="L210" s="242"/>
    </row>
    <row r="211" spans="1:12" ht="51">
      <c r="A211" s="14">
        <f>LEN(D211)</f>
        <v>132</v>
      </c>
      <c r="B211" s="245"/>
      <c r="C211" s="255"/>
      <c r="D211" s="82" t="s">
        <v>97</v>
      </c>
      <c r="E211" s="273"/>
      <c r="F211" s="242"/>
      <c r="G211" s="242"/>
      <c r="H211" s="242"/>
      <c r="I211" s="242"/>
      <c r="J211" s="239"/>
      <c r="K211" s="242"/>
      <c r="L211" s="242"/>
    </row>
    <row r="212" spans="1:12">
      <c r="B212" s="245"/>
      <c r="C212" s="255"/>
      <c r="D212" s="8" t="s">
        <v>42</v>
      </c>
      <c r="E212" s="273"/>
      <c r="F212" s="242"/>
      <c r="G212" s="242"/>
      <c r="H212" s="242"/>
      <c r="I212" s="242"/>
      <c r="J212" s="239"/>
      <c r="K212" s="242"/>
      <c r="L212" s="242"/>
    </row>
    <row r="213" spans="1:12">
      <c r="B213" s="276"/>
      <c r="C213" s="256"/>
      <c r="D213" s="74" t="s">
        <v>43</v>
      </c>
      <c r="E213" s="274"/>
      <c r="F213" s="243"/>
      <c r="G213" s="242"/>
      <c r="H213" s="242"/>
      <c r="I213" s="242"/>
      <c r="J213" s="240"/>
      <c r="K213" s="243"/>
      <c r="L213" s="243"/>
    </row>
    <row r="214" spans="1:12">
      <c r="B214" s="247" t="s">
        <v>7</v>
      </c>
      <c r="C214" s="248"/>
      <c r="D214" s="248"/>
      <c r="E214" s="248"/>
      <c r="F214" s="248"/>
      <c r="G214" s="248"/>
      <c r="H214" s="248"/>
      <c r="I214" s="248"/>
      <c r="J214" s="248"/>
      <c r="K214" s="248"/>
      <c r="L214" s="249"/>
    </row>
    <row r="215" spans="1:12">
      <c r="B215" s="254">
        <v>9003</v>
      </c>
      <c r="C215" s="259"/>
      <c r="D215" s="8" t="s">
        <v>28</v>
      </c>
      <c r="E215" s="238">
        <f>E223+E229+E235+E242+E248</f>
        <v>1936659.5999999999</v>
      </c>
      <c r="F215" s="238">
        <f t="shared" ref="F215:L215" si="10">F223+F229+F235+F242+F248</f>
        <v>1798401.6</v>
      </c>
      <c r="G215" s="238">
        <f t="shared" si="10"/>
        <v>326133.62</v>
      </c>
      <c r="H215" s="238">
        <f t="shared" si="10"/>
        <v>741195.995</v>
      </c>
      <c r="I215" s="238">
        <f t="shared" si="10"/>
        <v>1156258.47</v>
      </c>
      <c r="J215" s="238">
        <f t="shared" si="10"/>
        <v>1665649.7000000002</v>
      </c>
      <c r="K215" s="238">
        <f>K223+K229+K235+K242+K248</f>
        <v>1681323.4000000001</v>
      </c>
      <c r="L215" s="238">
        <f t="shared" si="10"/>
        <v>1698398</v>
      </c>
    </row>
    <row r="216" spans="1:12" ht="25.5">
      <c r="B216" s="255"/>
      <c r="C216" s="260"/>
      <c r="D216" s="9" t="s">
        <v>98</v>
      </c>
      <c r="E216" s="242"/>
      <c r="F216" s="242"/>
      <c r="G216" s="242"/>
      <c r="H216" s="242"/>
      <c r="I216" s="242"/>
      <c r="J216" s="242"/>
      <c r="K216" s="242"/>
      <c r="L216" s="242"/>
    </row>
    <row r="217" spans="1:12">
      <c r="B217" s="255"/>
      <c r="C217" s="260"/>
      <c r="D217" s="8" t="s">
        <v>30</v>
      </c>
      <c r="E217" s="242"/>
      <c r="F217" s="242"/>
      <c r="G217" s="242"/>
      <c r="H217" s="242"/>
      <c r="I217" s="242"/>
      <c r="J217" s="242"/>
      <c r="K217" s="242"/>
      <c r="L217" s="242"/>
    </row>
    <row r="218" spans="1:12" ht="25.5">
      <c r="B218" s="255"/>
      <c r="C218" s="260"/>
      <c r="D218" s="9" t="s">
        <v>99</v>
      </c>
      <c r="E218" s="242"/>
      <c r="F218" s="242"/>
      <c r="G218" s="242"/>
      <c r="H218" s="242"/>
      <c r="I218" s="242"/>
      <c r="J218" s="242"/>
      <c r="K218" s="242"/>
      <c r="L218" s="242"/>
    </row>
    <row r="219" spans="1:12">
      <c r="B219" s="255"/>
      <c r="C219" s="260"/>
      <c r="D219" s="8" t="s">
        <v>32</v>
      </c>
      <c r="E219" s="242"/>
      <c r="F219" s="242"/>
      <c r="G219" s="242"/>
      <c r="H219" s="242"/>
      <c r="I219" s="242"/>
      <c r="J219" s="242"/>
      <c r="K219" s="242"/>
      <c r="L219" s="242"/>
    </row>
    <row r="220" spans="1:12" ht="38.25">
      <c r="B220" s="256"/>
      <c r="C220" s="266"/>
      <c r="D220" s="66" t="s">
        <v>100</v>
      </c>
      <c r="E220" s="243"/>
      <c r="F220" s="243"/>
      <c r="G220" s="243"/>
      <c r="H220" s="243"/>
      <c r="I220" s="243"/>
      <c r="J220" s="243"/>
      <c r="K220" s="243"/>
      <c r="L220" s="243"/>
    </row>
    <row r="221" spans="1:12" ht="14.25" customHeight="1">
      <c r="B221" s="250" t="s">
        <v>37</v>
      </c>
      <c r="C221" s="252"/>
      <c r="D221" s="252"/>
      <c r="E221" s="252"/>
      <c r="F221" s="252"/>
      <c r="G221" s="252"/>
      <c r="H221" s="252"/>
      <c r="I221" s="252"/>
      <c r="J221" s="252"/>
      <c r="K221" s="252"/>
      <c r="L221" s="263"/>
    </row>
    <row r="222" spans="1:12">
      <c r="B222" s="250"/>
      <c r="C222" s="252"/>
      <c r="D222" s="252" t="s">
        <v>38</v>
      </c>
      <c r="E222" s="252"/>
      <c r="F222" s="252"/>
      <c r="G222" s="252"/>
      <c r="H222" s="252"/>
      <c r="I222" s="252"/>
      <c r="J222" s="252"/>
      <c r="K222" s="252"/>
      <c r="L222" s="263"/>
    </row>
    <row r="223" spans="1:12" ht="15" customHeight="1">
      <c r="B223" s="277"/>
      <c r="C223" s="254">
        <v>11001</v>
      </c>
      <c r="D223" s="8" t="s">
        <v>39</v>
      </c>
      <c r="E223" s="272">
        <v>335274.2</v>
      </c>
      <c r="F223" s="241">
        <v>325546.3</v>
      </c>
      <c r="G223" s="241">
        <f>J223*20%</f>
        <v>65014.52</v>
      </c>
      <c r="H223" s="241">
        <f>J223*45%</f>
        <v>146282.66999999998</v>
      </c>
      <c r="I223" s="241">
        <f>J223*70%</f>
        <v>227550.81999999998</v>
      </c>
      <c r="J223" s="268">
        <v>325072.59999999998</v>
      </c>
      <c r="K223" s="268">
        <v>332855</v>
      </c>
      <c r="L223" s="268">
        <v>337546.7</v>
      </c>
    </row>
    <row r="224" spans="1:12" ht="27.75" customHeight="1">
      <c r="B224" s="278"/>
      <c r="C224" s="255"/>
      <c r="D224" s="48" t="s">
        <v>101</v>
      </c>
      <c r="E224" s="273"/>
      <c r="F224" s="242"/>
      <c r="G224" s="242"/>
      <c r="H224" s="242"/>
      <c r="I224" s="242"/>
      <c r="J224" s="269"/>
      <c r="K224" s="269"/>
      <c r="L224" s="269"/>
    </row>
    <row r="225" spans="2:12">
      <c r="B225" s="278"/>
      <c r="C225" s="255"/>
      <c r="D225" s="8" t="s">
        <v>40</v>
      </c>
      <c r="E225" s="273"/>
      <c r="F225" s="242"/>
      <c r="G225" s="242"/>
      <c r="H225" s="242"/>
      <c r="I225" s="242"/>
      <c r="J225" s="269"/>
      <c r="K225" s="269"/>
      <c r="L225" s="269"/>
    </row>
    <row r="226" spans="2:12" ht="25.5">
      <c r="B226" s="278"/>
      <c r="C226" s="255"/>
      <c r="D226" s="79" t="s">
        <v>102</v>
      </c>
      <c r="E226" s="273"/>
      <c r="F226" s="242"/>
      <c r="G226" s="242"/>
      <c r="H226" s="242"/>
      <c r="I226" s="242"/>
      <c r="J226" s="269"/>
      <c r="K226" s="269"/>
      <c r="L226" s="269"/>
    </row>
    <row r="227" spans="2:12">
      <c r="B227" s="278"/>
      <c r="C227" s="255"/>
      <c r="D227" s="8" t="s">
        <v>42</v>
      </c>
      <c r="E227" s="273"/>
      <c r="F227" s="242"/>
      <c r="G227" s="242"/>
      <c r="H227" s="242"/>
      <c r="I227" s="242"/>
      <c r="J227" s="269"/>
      <c r="K227" s="269"/>
      <c r="L227" s="269"/>
    </row>
    <row r="228" spans="2:12">
      <c r="B228" s="279"/>
      <c r="C228" s="256"/>
      <c r="D228" s="74" t="s">
        <v>43</v>
      </c>
      <c r="E228" s="274"/>
      <c r="F228" s="243"/>
      <c r="G228" s="242"/>
      <c r="H228" s="242"/>
      <c r="I228" s="242"/>
      <c r="J228" s="275"/>
      <c r="K228" s="275"/>
      <c r="L228" s="275"/>
    </row>
    <row r="229" spans="2:12" ht="15" customHeight="1">
      <c r="B229" s="277"/>
      <c r="C229" s="254">
        <v>11002</v>
      </c>
      <c r="D229" s="8" t="s">
        <v>39</v>
      </c>
      <c r="E229" s="268">
        <v>1500131</v>
      </c>
      <c r="F229" s="238">
        <v>1404735</v>
      </c>
      <c r="G229" s="241">
        <f>J229*20%</f>
        <v>255537.30000000002</v>
      </c>
      <c r="H229" s="241">
        <f>J229*45%</f>
        <v>574958.92500000005</v>
      </c>
      <c r="I229" s="241">
        <f>J229*70%</f>
        <v>894380.54999999993</v>
      </c>
      <c r="J229" s="268">
        <v>1277686.5</v>
      </c>
      <c r="K229" s="272">
        <v>1288137.8</v>
      </c>
      <c r="L229" s="272">
        <v>1299178.7</v>
      </c>
    </row>
    <row r="230" spans="2:12" ht="35.25" customHeight="1">
      <c r="B230" s="278"/>
      <c r="C230" s="255"/>
      <c r="D230" s="48" t="s">
        <v>103</v>
      </c>
      <c r="E230" s="269"/>
      <c r="F230" s="239"/>
      <c r="G230" s="242"/>
      <c r="H230" s="242"/>
      <c r="I230" s="242"/>
      <c r="J230" s="269"/>
      <c r="K230" s="273"/>
      <c r="L230" s="273"/>
    </row>
    <row r="231" spans="2:12">
      <c r="B231" s="278"/>
      <c r="C231" s="255"/>
      <c r="D231" s="8" t="s">
        <v>40</v>
      </c>
      <c r="E231" s="269"/>
      <c r="F231" s="239"/>
      <c r="G231" s="242"/>
      <c r="H231" s="242"/>
      <c r="I231" s="242"/>
      <c r="J231" s="269"/>
      <c r="K231" s="273"/>
      <c r="L231" s="273"/>
    </row>
    <row r="232" spans="2:12" ht="38.25">
      <c r="B232" s="278"/>
      <c r="C232" s="255"/>
      <c r="D232" s="79" t="s">
        <v>104</v>
      </c>
      <c r="E232" s="269"/>
      <c r="F232" s="239"/>
      <c r="G232" s="242"/>
      <c r="H232" s="242"/>
      <c r="I232" s="242"/>
      <c r="J232" s="269"/>
      <c r="K232" s="273"/>
      <c r="L232" s="273"/>
    </row>
    <row r="233" spans="2:12">
      <c r="B233" s="278"/>
      <c r="C233" s="255"/>
      <c r="D233" s="8" t="s">
        <v>42</v>
      </c>
      <c r="E233" s="269"/>
      <c r="F233" s="239"/>
      <c r="G233" s="242"/>
      <c r="H233" s="242"/>
      <c r="I233" s="242"/>
      <c r="J233" s="269"/>
      <c r="K233" s="273"/>
      <c r="L233" s="273"/>
    </row>
    <row r="234" spans="2:12">
      <c r="B234" s="279"/>
      <c r="C234" s="256"/>
      <c r="D234" s="74" t="s">
        <v>43</v>
      </c>
      <c r="E234" s="275"/>
      <c r="F234" s="240"/>
      <c r="G234" s="242"/>
      <c r="H234" s="242"/>
      <c r="I234" s="242"/>
      <c r="J234" s="275"/>
      <c r="K234" s="274"/>
      <c r="L234" s="274"/>
    </row>
    <row r="235" spans="2:12">
      <c r="B235" s="277"/>
      <c r="C235" s="254">
        <v>11003</v>
      </c>
      <c r="D235" s="8" t="s">
        <v>39</v>
      </c>
      <c r="E235" s="272">
        <v>51003.5</v>
      </c>
      <c r="F235" s="238">
        <v>26656.6</v>
      </c>
      <c r="G235" s="238">
        <v>5581.8</v>
      </c>
      <c r="H235" s="238">
        <v>13954.4</v>
      </c>
      <c r="I235" s="238">
        <v>22327.1</v>
      </c>
      <c r="J235" s="272">
        <v>33490.6</v>
      </c>
      <c r="K235" s="272">
        <v>33490.6</v>
      </c>
      <c r="L235" s="272">
        <v>33490.6</v>
      </c>
    </row>
    <row r="236" spans="2:12" ht="30" customHeight="1">
      <c r="B236" s="278"/>
      <c r="C236" s="255"/>
      <c r="D236" s="79" t="s">
        <v>330</v>
      </c>
      <c r="E236" s="273"/>
      <c r="F236" s="239"/>
      <c r="G236" s="239"/>
      <c r="H236" s="239"/>
      <c r="I236" s="239"/>
      <c r="J236" s="273"/>
      <c r="K236" s="273"/>
      <c r="L236" s="273"/>
    </row>
    <row r="237" spans="2:12">
      <c r="B237" s="278"/>
      <c r="C237" s="255"/>
      <c r="D237" s="141" t="s">
        <v>40</v>
      </c>
      <c r="E237" s="273"/>
      <c r="F237" s="239"/>
      <c r="G237" s="239"/>
      <c r="H237" s="239"/>
      <c r="I237" s="239"/>
      <c r="J237" s="273"/>
      <c r="K237" s="273"/>
      <c r="L237" s="273"/>
    </row>
    <row r="238" spans="2:12" ht="48" customHeight="1">
      <c r="B238" s="278"/>
      <c r="C238" s="255"/>
      <c r="D238" s="79" t="s">
        <v>332</v>
      </c>
      <c r="E238" s="273"/>
      <c r="F238" s="239"/>
      <c r="G238" s="239"/>
      <c r="H238" s="239"/>
      <c r="I238" s="239"/>
      <c r="J238" s="273"/>
      <c r="K238" s="273"/>
      <c r="L238" s="273"/>
    </row>
    <row r="239" spans="2:12">
      <c r="B239" s="278"/>
      <c r="C239" s="255"/>
      <c r="D239" s="141" t="s">
        <v>42</v>
      </c>
      <c r="E239" s="273"/>
      <c r="F239" s="239"/>
      <c r="G239" s="239"/>
      <c r="H239" s="239"/>
      <c r="I239" s="239"/>
      <c r="J239" s="273"/>
      <c r="K239" s="273"/>
      <c r="L239" s="273"/>
    </row>
    <row r="240" spans="2:12">
      <c r="B240" s="279"/>
      <c r="C240" s="256"/>
      <c r="D240" s="74" t="s">
        <v>43</v>
      </c>
      <c r="E240" s="274"/>
      <c r="F240" s="240"/>
      <c r="G240" s="240"/>
      <c r="H240" s="240"/>
      <c r="I240" s="240"/>
      <c r="J240" s="274"/>
      <c r="K240" s="274"/>
      <c r="L240" s="274"/>
    </row>
    <row r="241" spans="2:12">
      <c r="B241" s="280"/>
      <c r="C241" s="281"/>
      <c r="D241" s="252" t="s">
        <v>49</v>
      </c>
      <c r="E241" s="252"/>
      <c r="F241" s="252"/>
      <c r="G241" s="252"/>
      <c r="H241" s="252"/>
      <c r="I241" s="252"/>
      <c r="J241" s="252"/>
      <c r="K241" s="252"/>
      <c r="L241" s="263"/>
    </row>
    <row r="242" spans="2:12" ht="15" customHeight="1">
      <c r="B242" s="277"/>
      <c r="C242" s="254">
        <v>31001</v>
      </c>
      <c r="D242" s="8" t="s">
        <v>39</v>
      </c>
      <c r="E242" s="241">
        <v>50250.9</v>
      </c>
      <c r="F242" s="238">
        <v>30010</v>
      </c>
      <c r="G242" s="241"/>
      <c r="H242" s="238">
        <v>6000</v>
      </c>
      <c r="I242" s="241">
        <v>12000</v>
      </c>
      <c r="J242" s="268">
        <v>24400</v>
      </c>
      <c r="K242" s="268">
        <v>26840</v>
      </c>
      <c r="L242" s="268">
        <v>28182</v>
      </c>
    </row>
    <row r="243" spans="2:12" ht="25.5">
      <c r="B243" s="278"/>
      <c r="C243" s="255"/>
      <c r="D243" s="75" t="s">
        <v>105</v>
      </c>
      <c r="E243" s="242"/>
      <c r="F243" s="239"/>
      <c r="G243" s="242"/>
      <c r="H243" s="239"/>
      <c r="I243" s="242"/>
      <c r="J243" s="269"/>
      <c r="K243" s="269"/>
      <c r="L243" s="269"/>
    </row>
    <row r="244" spans="2:12">
      <c r="B244" s="278"/>
      <c r="C244" s="255"/>
      <c r="D244" s="8" t="s">
        <v>40</v>
      </c>
      <c r="E244" s="242"/>
      <c r="F244" s="239"/>
      <c r="G244" s="242"/>
      <c r="H244" s="239"/>
      <c r="I244" s="242"/>
      <c r="J244" s="269"/>
      <c r="K244" s="269"/>
      <c r="L244" s="269"/>
    </row>
    <row r="245" spans="2:12" ht="25.5">
      <c r="B245" s="278"/>
      <c r="C245" s="255"/>
      <c r="D245" s="48" t="s">
        <v>106</v>
      </c>
      <c r="E245" s="242"/>
      <c r="F245" s="239"/>
      <c r="G245" s="242"/>
      <c r="H245" s="239"/>
      <c r="I245" s="242"/>
      <c r="J245" s="269"/>
      <c r="K245" s="269"/>
      <c r="L245" s="269"/>
    </row>
    <row r="246" spans="2:12">
      <c r="B246" s="278"/>
      <c r="C246" s="255"/>
      <c r="D246" s="8" t="s">
        <v>42</v>
      </c>
      <c r="E246" s="242"/>
      <c r="F246" s="239"/>
      <c r="G246" s="242"/>
      <c r="H246" s="239"/>
      <c r="I246" s="242"/>
      <c r="J246" s="269"/>
      <c r="K246" s="269"/>
      <c r="L246" s="269"/>
    </row>
    <row r="247" spans="2:12" ht="25.5">
      <c r="B247" s="279"/>
      <c r="C247" s="256"/>
      <c r="D247" s="76" t="s">
        <v>52</v>
      </c>
      <c r="E247" s="243"/>
      <c r="F247" s="240"/>
      <c r="G247" s="243"/>
      <c r="H247" s="240"/>
      <c r="I247" s="243"/>
      <c r="J247" s="275"/>
      <c r="K247" s="275"/>
      <c r="L247" s="275"/>
    </row>
    <row r="248" spans="2:12" ht="15" customHeight="1">
      <c r="B248" s="277"/>
      <c r="C248" s="254">
        <v>31003</v>
      </c>
      <c r="D248" s="8" t="s">
        <v>39</v>
      </c>
      <c r="E248" s="241"/>
      <c r="F248" s="238">
        <v>11453.7</v>
      </c>
      <c r="G248" s="241"/>
      <c r="H248" s="238"/>
      <c r="I248" s="238"/>
      <c r="J248" s="268">
        <v>5000</v>
      </c>
      <c r="K248" s="272">
        <v>0</v>
      </c>
      <c r="L248" s="272">
        <v>0</v>
      </c>
    </row>
    <row r="249" spans="2:12" ht="25.5">
      <c r="B249" s="278"/>
      <c r="C249" s="255"/>
      <c r="D249" s="76" t="s">
        <v>331</v>
      </c>
      <c r="E249" s="242"/>
      <c r="F249" s="239"/>
      <c r="G249" s="242"/>
      <c r="H249" s="239"/>
      <c r="I249" s="239"/>
      <c r="J249" s="269"/>
      <c r="K249" s="273"/>
      <c r="L249" s="273"/>
    </row>
    <row r="250" spans="2:12">
      <c r="B250" s="278"/>
      <c r="C250" s="255"/>
      <c r="D250" s="8" t="s">
        <v>40</v>
      </c>
      <c r="E250" s="242"/>
      <c r="F250" s="239"/>
      <c r="G250" s="242"/>
      <c r="H250" s="239"/>
      <c r="I250" s="239"/>
      <c r="J250" s="269"/>
      <c r="K250" s="273"/>
      <c r="L250" s="273"/>
    </row>
    <row r="251" spans="2:12" ht="42" customHeight="1">
      <c r="B251" s="278"/>
      <c r="C251" s="255"/>
      <c r="D251" s="76" t="s">
        <v>333</v>
      </c>
      <c r="E251" s="242"/>
      <c r="F251" s="239"/>
      <c r="G251" s="242"/>
      <c r="H251" s="239"/>
      <c r="I251" s="239"/>
      <c r="J251" s="269"/>
      <c r="K251" s="273"/>
      <c r="L251" s="273"/>
    </row>
    <row r="252" spans="2:12">
      <c r="B252" s="278"/>
      <c r="C252" s="255"/>
      <c r="D252" s="8" t="s">
        <v>42</v>
      </c>
      <c r="E252" s="242"/>
      <c r="F252" s="239"/>
      <c r="G252" s="242"/>
      <c r="H252" s="239"/>
      <c r="I252" s="239"/>
      <c r="J252" s="269"/>
      <c r="K252" s="273"/>
      <c r="L252" s="273"/>
    </row>
    <row r="253" spans="2:12" ht="25.5">
      <c r="B253" s="279"/>
      <c r="C253" s="256"/>
      <c r="D253" s="65" t="s">
        <v>52</v>
      </c>
      <c r="E253" s="243"/>
      <c r="F253" s="240"/>
      <c r="G253" s="243"/>
      <c r="H253" s="240"/>
      <c r="I253" s="240"/>
      <c r="J253" s="275"/>
      <c r="K253" s="274"/>
      <c r="L253" s="274"/>
    </row>
  </sheetData>
  <mergeCells count="414">
    <mergeCell ref="L133:L138"/>
    <mergeCell ref="B139:B144"/>
    <mergeCell ref="C139:C144"/>
    <mergeCell ref="E139:E144"/>
    <mergeCell ref="F139:F144"/>
    <mergeCell ref="G139:G144"/>
    <mergeCell ref="H139:H144"/>
    <mergeCell ref="I139:I144"/>
    <mergeCell ref="J139:J144"/>
    <mergeCell ref="K139:K144"/>
    <mergeCell ref="L139:L144"/>
    <mergeCell ref="B133:B138"/>
    <mergeCell ref="C133:C138"/>
    <mergeCell ref="E133:E138"/>
    <mergeCell ref="F133:F138"/>
    <mergeCell ref="G133:G138"/>
    <mergeCell ref="H133:H138"/>
    <mergeCell ref="I133:I138"/>
    <mergeCell ref="J133:J138"/>
    <mergeCell ref="K133:K138"/>
    <mergeCell ref="C75:C80"/>
    <mergeCell ref="E75:E80"/>
    <mergeCell ref="F75:F80"/>
    <mergeCell ref="G75:G80"/>
    <mergeCell ref="H75:H80"/>
    <mergeCell ref="I75:I80"/>
    <mergeCell ref="J75:J80"/>
    <mergeCell ref="K75:K80"/>
    <mergeCell ref="L75:L80"/>
    <mergeCell ref="I248:I253"/>
    <mergeCell ref="J248:J253"/>
    <mergeCell ref="K248:K253"/>
    <mergeCell ref="L248:L253"/>
    <mergeCell ref="I242:I247"/>
    <mergeCell ref="J242:J247"/>
    <mergeCell ref="K242:K247"/>
    <mergeCell ref="L242:L247"/>
    <mergeCell ref="B248:B253"/>
    <mergeCell ref="C248:C253"/>
    <mergeCell ref="E248:E253"/>
    <mergeCell ref="F248:F253"/>
    <mergeCell ref="G248:G253"/>
    <mergeCell ref="H248:H253"/>
    <mergeCell ref="B241:C241"/>
    <mergeCell ref="D241:L241"/>
    <mergeCell ref="B242:B247"/>
    <mergeCell ref="C242:C247"/>
    <mergeCell ref="E242:E247"/>
    <mergeCell ref="F242:F247"/>
    <mergeCell ref="G242:G247"/>
    <mergeCell ref="H242:H247"/>
    <mergeCell ref="B235:B240"/>
    <mergeCell ref="C235:C240"/>
    <mergeCell ref="E235:E240"/>
    <mergeCell ref="F235:F240"/>
    <mergeCell ref="G235:G240"/>
    <mergeCell ref="H235:H240"/>
    <mergeCell ref="I235:I240"/>
    <mergeCell ref="J235:J240"/>
    <mergeCell ref="K235:K240"/>
    <mergeCell ref="L235:L240"/>
    <mergeCell ref="H229:H234"/>
    <mergeCell ref="I229:I234"/>
    <mergeCell ref="J229:J234"/>
    <mergeCell ref="K229:K234"/>
    <mergeCell ref="B222:C222"/>
    <mergeCell ref="D222:L222"/>
    <mergeCell ref="B223:B228"/>
    <mergeCell ref="C223:C228"/>
    <mergeCell ref="E223:E228"/>
    <mergeCell ref="F223:F228"/>
    <mergeCell ref="G223:G228"/>
    <mergeCell ref="H223:H228"/>
    <mergeCell ref="I223:I228"/>
    <mergeCell ref="J223:J228"/>
    <mergeCell ref="K223:K228"/>
    <mergeCell ref="L223:L228"/>
    <mergeCell ref="L229:L234"/>
    <mergeCell ref="B229:B234"/>
    <mergeCell ref="C229:C234"/>
    <mergeCell ref="E229:E234"/>
    <mergeCell ref="F229:F234"/>
    <mergeCell ref="G229:G234"/>
    <mergeCell ref="J120:J125"/>
    <mergeCell ref="I215:I220"/>
    <mergeCell ref="J215:J220"/>
    <mergeCell ref="K215:K220"/>
    <mergeCell ref="L215:L220"/>
    <mergeCell ref="B221:C221"/>
    <mergeCell ref="D221:L221"/>
    <mergeCell ref="K120:K125"/>
    <mergeCell ref="L120:L125"/>
    <mergeCell ref="B214:C214"/>
    <mergeCell ref="D214:L214"/>
    <mergeCell ref="B215:B220"/>
    <mergeCell ref="C215:C220"/>
    <mergeCell ref="E215:E220"/>
    <mergeCell ref="F215:F220"/>
    <mergeCell ref="G215:G220"/>
    <mergeCell ref="H215:H220"/>
    <mergeCell ref="B207:C207"/>
    <mergeCell ref="D207:L207"/>
    <mergeCell ref="B208:B213"/>
    <mergeCell ref="C208:C213"/>
    <mergeCell ref="E208:E213"/>
    <mergeCell ref="F208:F213"/>
    <mergeCell ref="G208:G213"/>
    <mergeCell ref="H208:H213"/>
    <mergeCell ref="I208:I213"/>
    <mergeCell ref="K200:K205"/>
    <mergeCell ref="L200:L205"/>
    <mergeCell ref="B206:C206"/>
    <mergeCell ref="D206:L206"/>
    <mergeCell ref="K193:K198"/>
    <mergeCell ref="L193:L198"/>
    <mergeCell ref="B199:C199"/>
    <mergeCell ref="D199:L199"/>
    <mergeCell ref="B200:B205"/>
    <mergeCell ref="C200:C205"/>
    <mergeCell ref="E200:E205"/>
    <mergeCell ref="F200:F205"/>
    <mergeCell ref="G200:G205"/>
    <mergeCell ref="H200:H205"/>
    <mergeCell ref="B193:B198"/>
    <mergeCell ref="C193:C198"/>
    <mergeCell ref="E193:E198"/>
    <mergeCell ref="F193:F198"/>
    <mergeCell ref="G193:G198"/>
    <mergeCell ref="H193:H198"/>
    <mergeCell ref="I193:I198"/>
    <mergeCell ref="J193:J198"/>
    <mergeCell ref="I200:I205"/>
    <mergeCell ref="J200:J205"/>
    <mergeCell ref="L181:L186"/>
    <mergeCell ref="B187:B192"/>
    <mergeCell ref="C187:C192"/>
    <mergeCell ref="E187:E192"/>
    <mergeCell ref="F187:F192"/>
    <mergeCell ref="G187:G192"/>
    <mergeCell ref="H187:H192"/>
    <mergeCell ref="I187:I192"/>
    <mergeCell ref="J187:J192"/>
    <mergeCell ref="K187:K192"/>
    <mergeCell ref="L187:L192"/>
    <mergeCell ref="B181:B186"/>
    <mergeCell ref="C181:C186"/>
    <mergeCell ref="E181:E186"/>
    <mergeCell ref="F181:F186"/>
    <mergeCell ref="G181:G186"/>
    <mergeCell ref="H181:H186"/>
    <mergeCell ref="I181:I186"/>
    <mergeCell ref="J181:J186"/>
    <mergeCell ref="K181:K186"/>
    <mergeCell ref="B174:C174"/>
    <mergeCell ref="D174:L174"/>
    <mergeCell ref="B175:B180"/>
    <mergeCell ref="C175:C180"/>
    <mergeCell ref="E175:E180"/>
    <mergeCell ref="F175:F180"/>
    <mergeCell ref="G175:G180"/>
    <mergeCell ref="H175:H180"/>
    <mergeCell ref="I175:I180"/>
    <mergeCell ref="J175:J180"/>
    <mergeCell ref="K175:K180"/>
    <mergeCell ref="L175:L180"/>
    <mergeCell ref="K167:K172"/>
    <mergeCell ref="L167:L172"/>
    <mergeCell ref="B173:C173"/>
    <mergeCell ref="D173:L173"/>
    <mergeCell ref="K160:K165"/>
    <mergeCell ref="L160:L165"/>
    <mergeCell ref="B166:C166"/>
    <mergeCell ref="D166:L166"/>
    <mergeCell ref="B167:B172"/>
    <mergeCell ref="C167:C172"/>
    <mergeCell ref="E167:E172"/>
    <mergeCell ref="F167:F172"/>
    <mergeCell ref="G167:G172"/>
    <mergeCell ref="H167:H172"/>
    <mergeCell ref="B160:B165"/>
    <mergeCell ref="C160:C165"/>
    <mergeCell ref="E160:E165"/>
    <mergeCell ref="F160:F165"/>
    <mergeCell ref="G160:G165"/>
    <mergeCell ref="H160:H165"/>
    <mergeCell ref="I160:I165"/>
    <mergeCell ref="J160:J165"/>
    <mergeCell ref="I167:I172"/>
    <mergeCell ref="J167:J172"/>
    <mergeCell ref="B153:C153"/>
    <mergeCell ref="D153:L153"/>
    <mergeCell ref="B154:B159"/>
    <mergeCell ref="C154:C159"/>
    <mergeCell ref="E154:E159"/>
    <mergeCell ref="F154:F159"/>
    <mergeCell ref="G154:G159"/>
    <mergeCell ref="H154:H159"/>
    <mergeCell ref="I154:I159"/>
    <mergeCell ref="J154:J159"/>
    <mergeCell ref="K154:K159"/>
    <mergeCell ref="L154:L159"/>
    <mergeCell ref="I146:I151"/>
    <mergeCell ref="J146:J151"/>
    <mergeCell ref="K146:K151"/>
    <mergeCell ref="L146:L151"/>
    <mergeCell ref="B152:C152"/>
    <mergeCell ref="D152:L152"/>
    <mergeCell ref="B146:B151"/>
    <mergeCell ref="C146:C151"/>
    <mergeCell ref="E146:E151"/>
    <mergeCell ref="F146:F151"/>
    <mergeCell ref="G146:G151"/>
    <mergeCell ref="H146:H151"/>
    <mergeCell ref="L114:L119"/>
    <mergeCell ref="B114:B119"/>
    <mergeCell ref="C114:C119"/>
    <mergeCell ref="E114:E119"/>
    <mergeCell ref="F114:F119"/>
    <mergeCell ref="G114:G119"/>
    <mergeCell ref="H114:H119"/>
    <mergeCell ref="I114:I119"/>
    <mergeCell ref="J114:J119"/>
    <mergeCell ref="K114:K119"/>
    <mergeCell ref="L102:L107"/>
    <mergeCell ref="B108:B113"/>
    <mergeCell ref="C108:C113"/>
    <mergeCell ref="E108:E113"/>
    <mergeCell ref="F108:F113"/>
    <mergeCell ref="G108:G113"/>
    <mergeCell ref="H108:H113"/>
    <mergeCell ref="I108:I113"/>
    <mergeCell ref="J108:J113"/>
    <mergeCell ref="K108:K113"/>
    <mergeCell ref="L108:L113"/>
    <mergeCell ref="B102:B107"/>
    <mergeCell ref="C102:C107"/>
    <mergeCell ref="E102:E107"/>
    <mergeCell ref="F102:F107"/>
    <mergeCell ref="G102:G107"/>
    <mergeCell ref="H102:H107"/>
    <mergeCell ref="I102:I107"/>
    <mergeCell ref="J102:J107"/>
    <mergeCell ref="K102:K107"/>
    <mergeCell ref="B95:C95"/>
    <mergeCell ref="D95:L95"/>
    <mergeCell ref="B96:B101"/>
    <mergeCell ref="C96:C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K88:K93"/>
    <mergeCell ref="L88:L93"/>
    <mergeCell ref="B94:C94"/>
    <mergeCell ref="D94:L94"/>
    <mergeCell ref="K81:K86"/>
    <mergeCell ref="L81:L86"/>
    <mergeCell ref="B87:C87"/>
    <mergeCell ref="D87:L87"/>
    <mergeCell ref="B88:B93"/>
    <mergeCell ref="C88:C93"/>
    <mergeCell ref="E88:E93"/>
    <mergeCell ref="F88:F93"/>
    <mergeCell ref="G88:G93"/>
    <mergeCell ref="H88:H93"/>
    <mergeCell ref="B81:B86"/>
    <mergeCell ref="C81:C86"/>
    <mergeCell ref="E81:E86"/>
    <mergeCell ref="F81:F86"/>
    <mergeCell ref="G81:G86"/>
    <mergeCell ref="H81:H86"/>
    <mergeCell ref="I81:I86"/>
    <mergeCell ref="J81:J86"/>
    <mergeCell ref="I88:I93"/>
    <mergeCell ref="J88:J93"/>
    <mergeCell ref="B68:C68"/>
    <mergeCell ref="D68:L68"/>
    <mergeCell ref="B69:B74"/>
    <mergeCell ref="C69:C74"/>
    <mergeCell ref="E69:E74"/>
    <mergeCell ref="F69:F74"/>
    <mergeCell ref="G69:G74"/>
    <mergeCell ref="H69:H74"/>
    <mergeCell ref="I69:I74"/>
    <mergeCell ref="J69:J74"/>
    <mergeCell ref="K69:K74"/>
    <mergeCell ref="L69:L74"/>
    <mergeCell ref="I61:I66"/>
    <mergeCell ref="J61:J66"/>
    <mergeCell ref="K61:K66"/>
    <mergeCell ref="L61:L66"/>
    <mergeCell ref="B67:C67"/>
    <mergeCell ref="D67:L67"/>
    <mergeCell ref="K54:K59"/>
    <mergeCell ref="L54:L59"/>
    <mergeCell ref="B60:C60"/>
    <mergeCell ref="D60:L60"/>
    <mergeCell ref="B61:B66"/>
    <mergeCell ref="C61:C66"/>
    <mergeCell ref="E61:E66"/>
    <mergeCell ref="F61:F66"/>
    <mergeCell ref="G61:G66"/>
    <mergeCell ref="H61:H66"/>
    <mergeCell ref="B53:C53"/>
    <mergeCell ref="D53:L53"/>
    <mergeCell ref="B54:B59"/>
    <mergeCell ref="C54:C59"/>
    <mergeCell ref="E54:E59"/>
    <mergeCell ref="F54:F59"/>
    <mergeCell ref="G54:G59"/>
    <mergeCell ref="H54:H59"/>
    <mergeCell ref="I54:I59"/>
    <mergeCell ref="J54:J59"/>
    <mergeCell ref="I46:I51"/>
    <mergeCell ref="J46:J51"/>
    <mergeCell ref="K46:K51"/>
    <mergeCell ref="L46:L51"/>
    <mergeCell ref="B52:C52"/>
    <mergeCell ref="D52:L52"/>
    <mergeCell ref="B46:B51"/>
    <mergeCell ref="C46:C51"/>
    <mergeCell ref="E46:E51"/>
    <mergeCell ref="F46:F51"/>
    <mergeCell ref="G46:G51"/>
    <mergeCell ref="H46:H51"/>
    <mergeCell ref="I39:I44"/>
    <mergeCell ref="J39:J44"/>
    <mergeCell ref="K39:K44"/>
    <mergeCell ref="L39:L44"/>
    <mergeCell ref="B45:C45"/>
    <mergeCell ref="D45:L45"/>
    <mergeCell ref="B39:B44"/>
    <mergeCell ref="C39:C44"/>
    <mergeCell ref="E39:E44"/>
    <mergeCell ref="F39:F44"/>
    <mergeCell ref="G39:G44"/>
    <mergeCell ref="H39:H44"/>
    <mergeCell ref="L32:L37"/>
    <mergeCell ref="B38:C38"/>
    <mergeCell ref="D38:L38"/>
    <mergeCell ref="H26:H31"/>
    <mergeCell ref="I26:I31"/>
    <mergeCell ref="J26:J31"/>
    <mergeCell ref="K26:K31"/>
    <mergeCell ref="L26:L31"/>
    <mergeCell ref="B32:B37"/>
    <mergeCell ref="C32:C37"/>
    <mergeCell ref="E32:E37"/>
    <mergeCell ref="F32:F37"/>
    <mergeCell ref="G32:G37"/>
    <mergeCell ref="B26:B31"/>
    <mergeCell ref="C26:C31"/>
    <mergeCell ref="E26:E31"/>
    <mergeCell ref="F26:F31"/>
    <mergeCell ref="G26:G31"/>
    <mergeCell ref="H32:H37"/>
    <mergeCell ref="I32:I37"/>
    <mergeCell ref="J32:J37"/>
    <mergeCell ref="K32:K37"/>
    <mergeCell ref="B19:C19"/>
    <mergeCell ref="D19:L19"/>
    <mergeCell ref="B20:B25"/>
    <mergeCell ref="C20:C25"/>
    <mergeCell ref="E20:E25"/>
    <mergeCell ref="F20:F25"/>
    <mergeCell ref="G20:G25"/>
    <mergeCell ref="F12:F17"/>
    <mergeCell ref="G12:G17"/>
    <mergeCell ref="H12:H17"/>
    <mergeCell ref="I12:I17"/>
    <mergeCell ref="J12:J17"/>
    <mergeCell ref="K12:K17"/>
    <mergeCell ref="H20:H25"/>
    <mergeCell ref="I20:I25"/>
    <mergeCell ref="J20:J25"/>
    <mergeCell ref="K20:K25"/>
    <mergeCell ref="L20:L25"/>
    <mergeCell ref="B4:C4"/>
    <mergeCell ref="B11:C11"/>
    <mergeCell ref="D11:L11"/>
    <mergeCell ref="B12:B17"/>
    <mergeCell ref="C12:C17"/>
    <mergeCell ref="E12:E17"/>
    <mergeCell ref="L12:L17"/>
    <mergeCell ref="B18:C18"/>
    <mergeCell ref="D18:L18"/>
    <mergeCell ref="J208:J213"/>
    <mergeCell ref="K208:K213"/>
    <mergeCell ref="L208:L213"/>
    <mergeCell ref="B120:B125"/>
    <mergeCell ref="C120:C125"/>
    <mergeCell ref="E120:E125"/>
    <mergeCell ref="F120:F125"/>
    <mergeCell ref="G120:G125"/>
    <mergeCell ref="H120:H125"/>
    <mergeCell ref="I120:I125"/>
    <mergeCell ref="I127:I132"/>
    <mergeCell ref="J127:J132"/>
    <mergeCell ref="K127:K132"/>
    <mergeCell ref="L127:L132"/>
    <mergeCell ref="B145:C145"/>
    <mergeCell ref="D145:L145"/>
    <mergeCell ref="B126:C126"/>
    <mergeCell ref="D126:L126"/>
    <mergeCell ref="B127:B132"/>
    <mergeCell ref="C127:C132"/>
    <mergeCell ref="E127:E132"/>
    <mergeCell ref="F127:F132"/>
    <mergeCell ref="G127:G132"/>
    <mergeCell ref="H127:H132"/>
  </mergeCells>
  <pageMargins left="0" right="0" top="0" bottom="0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25"/>
  <sheetViews>
    <sheetView zoomScale="80" zoomScaleNormal="80" workbookViewId="0">
      <selection activeCell="H17" sqref="H17"/>
    </sheetView>
  </sheetViews>
  <sheetFormatPr defaultColWidth="9.140625" defaultRowHeight="14.25"/>
  <cols>
    <col min="1" max="1" width="4" style="14" customWidth="1"/>
    <col min="2" max="2" width="28.42578125" style="14" customWidth="1"/>
    <col min="3" max="3" width="56" style="14" customWidth="1"/>
    <col min="4" max="5" width="27.28515625" style="14" customWidth="1"/>
    <col min="6" max="7" width="25.42578125" style="14" customWidth="1"/>
    <col min="8" max="8" width="25.5703125" style="14" customWidth="1"/>
    <col min="9" max="9" width="40" style="14" customWidth="1"/>
    <col min="10" max="16384" width="9.140625" style="14"/>
  </cols>
  <sheetData>
    <row r="1" spans="2:9">
      <c r="B1" s="2" t="s">
        <v>0</v>
      </c>
    </row>
    <row r="3" spans="2:9" ht="32.25" customHeight="1">
      <c r="B3" s="12" t="s">
        <v>107</v>
      </c>
      <c r="C3" s="7">
        <v>104003</v>
      </c>
    </row>
    <row r="4" spans="2:9" ht="25.5">
      <c r="B4" s="12" t="s">
        <v>34</v>
      </c>
      <c r="C4" s="67" t="s">
        <v>35</v>
      </c>
    </row>
    <row r="6" spans="2:9">
      <c r="B6" s="2" t="s">
        <v>108</v>
      </c>
    </row>
    <row r="7" spans="2:9">
      <c r="B7" s="2"/>
    </row>
    <row r="8" spans="2:9" ht="38.25">
      <c r="B8" s="287" t="s">
        <v>109</v>
      </c>
      <c r="C8" s="287" t="s">
        <v>110</v>
      </c>
      <c r="D8" s="287" t="s">
        <v>111</v>
      </c>
      <c r="E8" s="287"/>
      <c r="F8" s="287"/>
      <c r="G8" s="287"/>
      <c r="H8" s="287"/>
      <c r="I8" s="83" t="s">
        <v>278</v>
      </c>
    </row>
    <row r="9" spans="2:9">
      <c r="B9" s="287"/>
      <c r="C9" s="287"/>
      <c r="D9" s="59" t="s">
        <v>112</v>
      </c>
      <c r="E9" s="59" t="s">
        <v>113</v>
      </c>
      <c r="F9" s="83" t="s">
        <v>277</v>
      </c>
      <c r="G9" s="59" t="s">
        <v>114</v>
      </c>
      <c r="H9" s="59" t="s">
        <v>115</v>
      </c>
      <c r="I9" s="83"/>
    </row>
    <row r="10" spans="2:9" ht="162.75" customHeight="1">
      <c r="B10" s="58">
        <v>1057</v>
      </c>
      <c r="C10" s="204" t="s">
        <v>31</v>
      </c>
      <c r="D10" s="48" t="s">
        <v>116</v>
      </c>
      <c r="E10" s="13"/>
      <c r="F10" s="13"/>
      <c r="G10" s="13"/>
      <c r="H10" s="13"/>
      <c r="I10" s="216" t="s">
        <v>319</v>
      </c>
    </row>
    <row r="11" spans="2:9" ht="69.75" customHeight="1">
      <c r="B11" s="285">
        <v>1052</v>
      </c>
      <c r="C11" s="288" t="s">
        <v>54</v>
      </c>
      <c r="D11" s="84" t="s">
        <v>117</v>
      </c>
      <c r="E11" s="13">
        <v>100</v>
      </c>
      <c r="F11" s="13"/>
      <c r="G11" s="13">
        <v>100</v>
      </c>
      <c r="H11" s="13"/>
      <c r="I11" s="13" t="s">
        <v>320</v>
      </c>
    </row>
    <row r="12" spans="2:9" ht="86.25" customHeight="1">
      <c r="B12" s="286"/>
      <c r="C12" s="289"/>
      <c r="D12" s="84" t="s">
        <v>118</v>
      </c>
      <c r="E12" s="13">
        <v>5</v>
      </c>
      <c r="F12" s="13">
        <v>2019</v>
      </c>
      <c r="G12" s="13">
        <v>100</v>
      </c>
      <c r="H12" s="13">
        <v>2039</v>
      </c>
      <c r="I12" s="13" t="s">
        <v>321</v>
      </c>
    </row>
    <row r="13" spans="2:9" ht="87" customHeight="1">
      <c r="B13" s="58">
        <v>1093</v>
      </c>
      <c r="C13" s="57" t="s">
        <v>58</v>
      </c>
      <c r="D13" s="84" t="s">
        <v>119</v>
      </c>
      <c r="E13" s="13">
        <v>4</v>
      </c>
      <c r="F13" s="85">
        <v>2019</v>
      </c>
      <c r="G13" s="85">
        <v>4</v>
      </c>
      <c r="H13" s="13">
        <v>2020</v>
      </c>
      <c r="I13" s="13" t="s">
        <v>322</v>
      </c>
    </row>
    <row r="14" spans="2:9" ht="127.5">
      <c r="B14" s="285">
        <v>1120</v>
      </c>
      <c r="C14" s="288" t="s">
        <v>65</v>
      </c>
      <c r="D14" s="84" t="s">
        <v>120</v>
      </c>
      <c r="E14" s="13">
        <v>75</v>
      </c>
      <c r="F14" s="13">
        <v>2019</v>
      </c>
      <c r="G14" s="13">
        <v>80</v>
      </c>
      <c r="H14" s="13">
        <v>2020</v>
      </c>
      <c r="I14" s="283" t="s">
        <v>323</v>
      </c>
    </row>
    <row r="15" spans="2:9" ht="51">
      <c r="B15" s="286"/>
      <c r="C15" s="289"/>
      <c r="D15" s="84" t="s">
        <v>121</v>
      </c>
      <c r="E15" s="13">
        <v>30</v>
      </c>
      <c r="F15" s="13">
        <v>2019</v>
      </c>
      <c r="G15" s="13">
        <v>35</v>
      </c>
      <c r="H15" s="13">
        <v>2020</v>
      </c>
      <c r="I15" s="284"/>
    </row>
    <row r="16" spans="2:9" ht="51">
      <c r="B16" s="58">
        <v>1123</v>
      </c>
      <c r="C16" s="57" t="s">
        <v>77</v>
      </c>
      <c r="D16" s="86" t="s">
        <v>122</v>
      </c>
      <c r="E16" s="13"/>
      <c r="F16" s="13"/>
      <c r="G16" s="13"/>
      <c r="H16" s="13"/>
      <c r="I16" s="13" t="s">
        <v>325</v>
      </c>
    </row>
    <row r="17" spans="2:9" ht="89.25">
      <c r="B17" s="58">
        <v>1149</v>
      </c>
      <c r="C17" s="87" t="s">
        <v>84</v>
      </c>
      <c r="D17" s="86" t="s">
        <v>123</v>
      </c>
      <c r="E17" s="13">
        <v>30</v>
      </c>
      <c r="F17" s="13">
        <v>2019</v>
      </c>
      <c r="G17" s="13">
        <v>30</v>
      </c>
      <c r="H17" s="13">
        <v>2020</v>
      </c>
      <c r="I17" s="13" t="s">
        <v>324</v>
      </c>
    </row>
    <row r="18" spans="2:9" ht="49.5" customHeight="1">
      <c r="B18" s="285">
        <v>1182</v>
      </c>
      <c r="C18" s="288" t="s">
        <v>93</v>
      </c>
      <c r="D18" s="84" t="s">
        <v>124</v>
      </c>
      <c r="E18" s="13">
        <v>29.2</v>
      </c>
      <c r="F18" s="13">
        <v>2019</v>
      </c>
      <c r="G18" s="13">
        <v>29.2</v>
      </c>
      <c r="H18" s="13">
        <v>2020</v>
      </c>
      <c r="I18" s="285" t="s">
        <v>326</v>
      </c>
    </row>
    <row r="19" spans="2:9" ht="111.75" customHeight="1">
      <c r="B19" s="286"/>
      <c r="C19" s="289"/>
      <c r="D19" s="84" t="s">
        <v>125</v>
      </c>
      <c r="E19" s="13">
        <v>50</v>
      </c>
      <c r="F19" s="13">
        <v>2019</v>
      </c>
      <c r="G19" s="13">
        <v>50</v>
      </c>
      <c r="H19" s="13">
        <v>2020</v>
      </c>
      <c r="I19" s="286"/>
    </row>
    <row r="20" spans="2:9" ht="237" customHeight="1">
      <c r="B20" s="13">
        <v>9003</v>
      </c>
      <c r="C20" s="86" t="s">
        <v>98</v>
      </c>
      <c r="D20" s="48" t="s">
        <v>116</v>
      </c>
      <c r="E20" s="13"/>
      <c r="F20" s="13"/>
      <c r="G20" s="13"/>
      <c r="H20" s="13"/>
      <c r="I20" s="216" t="s">
        <v>319</v>
      </c>
    </row>
    <row r="21" spans="2:9" ht="15">
      <c r="B21" s="88"/>
    </row>
    <row r="23" spans="2:9">
      <c r="B23" s="89"/>
    </row>
    <row r="24" spans="2:9">
      <c r="B24" s="89"/>
    </row>
    <row r="25" spans="2:9">
      <c r="B25" s="89"/>
    </row>
  </sheetData>
  <mergeCells count="11">
    <mergeCell ref="I14:I15"/>
    <mergeCell ref="I18:I19"/>
    <mergeCell ref="B18:B19"/>
    <mergeCell ref="B8:B9"/>
    <mergeCell ref="C8:C9"/>
    <mergeCell ref="D8:H8"/>
    <mergeCell ref="B11:B12"/>
    <mergeCell ref="C11:C12"/>
    <mergeCell ref="B14:B15"/>
    <mergeCell ref="C14:C15"/>
    <mergeCell ref="C18:C19"/>
  </mergeCells>
  <pageMargins left="0.25" right="0" top="0" bottom="0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N547"/>
  <sheetViews>
    <sheetView topLeftCell="A286" zoomScaleNormal="100" workbookViewId="0">
      <selection activeCell="D195" sqref="D195:E195"/>
    </sheetView>
  </sheetViews>
  <sheetFormatPr defaultRowHeight="15"/>
  <cols>
    <col min="1" max="1" width="4" customWidth="1"/>
    <col min="2" max="2" width="27" customWidth="1"/>
    <col min="3" max="3" width="54.7109375" customWidth="1"/>
    <col min="4" max="5" width="12.42578125" customWidth="1"/>
    <col min="6" max="6" width="14.5703125" customWidth="1"/>
    <col min="7" max="7" width="12.140625" customWidth="1"/>
    <col min="8" max="8" width="11.85546875" customWidth="1"/>
    <col min="9" max="9" width="12.5703125" customWidth="1"/>
    <col min="10" max="10" width="11.5703125" customWidth="1"/>
    <col min="11" max="11" width="11.85546875" customWidth="1"/>
    <col min="12" max="12" width="21.28515625" customWidth="1"/>
    <col min="14" max="14" width="49.85546875" customWidth="1"/>
  </cols>
  <sheetData>
    <row r="1" spans="2:12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>
      <c r="B2" s="2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15"/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ht="17.25" customHeight="1">
      <c r="B4" s="12" t="s">
        <v>8</v>
      </c>
      <c r="C4" s="7">
        <v>104003</v>
      </c>
      <c r="D4" s="6"/>
      <c r="E4" s="6"/>
      <c r="F4" s="6"/>
      <c r="G4" s="6"/>
      <c r="H4" s="6"/>
      <c r="I4" s="6"/>
      <c r="J4" s="6"/>
      <c r="K4" s="6"/>
      <c r="L4" s="6"/>
    </row>
    <row r="5" spans="2:12" ht="14.25" customHeight="1">
      <c r="B5" s="12" t="s">
        <v>9</v>
      </c>
      <c r="C5" s="67" t="s">
        <v>35</v>
      </c>
      <c r="D5" s="6"/>
      <c r="E5" s="6"/>
      <c r="F5" s="6"/>
      <c r="G5" s="6"/>
      <c r="H5" s="6"/>
      <c r="I5" s="6"/>
      <c r="J5" s="6"/>
      <c r="K5" s="6"/>
      <c r="L5" s="6"/>
    </row>
    <row r="6" spans="2:12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>
      <c r="B7" s="2" t="s">
        <v>126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2:12">
      <c r="B9" s="16" t="s">
        <v>127</v>
      </c>
      <c r="C9" s="16" t="s">
        <v>128</v>
      </c>
      <c r="D9" s="6"/>
      <c r="E9" s="6"/>
      <c r="F9" s="6"/>
      <c r="G9" s="6"/>
      <c r="H9" s="6"/>
      <c r="I9" s="6"/>
      <c r="J9" s="6"/>
      <c r="K9" s="6"/>
      <c r="L9" s="6"/>
    </row>
    <row r="10" spans="2:12" ht="36">
      <c r="B10" s="7">
        <v>1057</v>
      </c>
      <c r="C10" s="90" t="s">
        <v>129</v>
      </c>
      <c r="D10" s="91"/>
      <c r="E10" s="6"/>
      <c r="F10" s="6"/>
      <c r="G10" s="6"/>
      <c r="H10" s="6"/>
      <c r="I10" s="6"/>
      <c r="J10" s="6"/>
      <c r="K10" s="6"/>
      <c r="L10" s="6"/>
    </row>
    <row r="11" spans="2:12">
      <c r="B11" s="18" t="s">
        <v>130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2"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12">
      <c r="B13" s="12" t="s">
        <v>131</v>
      </c>
      <c r="C13" s="7" t="s">
        <v>132</v>
      </c>
      <c r="D13" s="14"/>
      <c r="E13" s="14"/>
      <c r="F13" s="6"/>
      <c r="G13" s="6"/>
      <c r="H13" s="6"/>
      <c r="I13" s="6"/>
      <c r="J13" s="6"/>
      <c r="K13" s="6"/>
      <c r="L13" s="6"/>
    </row>
    <row r="14" spans="2:12" ht="25.5">
      <c r="B14" s="12" t="s">
        <v>133</v>
      </c>
      <c r="C14" s="7">
        <v>104003</v>
      </c>
      <c r="D14" s="6"/>
      <c r="E14" s="6"/>
      <c r="F14" s="6"/>
      <c r="G14" s="6"/>
      <c r="H14" s="6"/>
      <c r="I14" s="6"/>
      <c r="J14" s="6"/>
      <c r="K14" s="6"/>
      <c r="L14" s="6"/>
    </row>
    <row r="15" spans="2:12" ht="25.5">
      <c r="B15" s="12" t="s">
        <v>134</v>
      </c>
      <c r="C15" s="7" t="s">
        <v>35</v>
      </c>
      <c r="D15" s="6"/>
      <c r="E15" s="6"/>
      <c r="F15" s="6"/>
      <c r="G15" s="6"/>
      <c r="H15" s="6"/>
      <c r="I15" s="6"/>
      <c r="J15" s="6"/>
      <c r="K15" s="6"/>
      <c r="L15" s="6"/>
    </row>
    <row r="16" spans="2:12" ht="18.75" customHeight="1">
      <c r="B16" s="12" t="s">
        <v>135</v>
      </c>
      <c r="C16" s="7">
        <v>1057</v>
      </c>
      <c r="D16" s="294" t="s">
        <v>136</v>
      </c>
      <c r="E16" s="294"/>
      <c r="F16" s="294"/>
      <c r="G16" s="294"/>
      <c r="H16" s="294"/>
      <c r="I16" s="294"/>
      <c r="J16" s="294"/>
      <c r="K16" s="294"/>
      <c r="L16" s="294"/>
    </row>
    <row r="17" spans="2:12" ht="15" customHeight="1">
      <c r="B17" s="12" t="s">
        <v>137</v>
      </c>
      <c r="C17" s="205">
        <v>11001</v>
      </c>
      <c r="D17" s="68" t="s">
        <v>279</v>
      </c>
      <c r="E17" s="68" t="s">
        <v>20</v>
      </c>
      <c r="F17" s="92" t="s">
        <v>21</v>
      </c>
      <c r="G17" s="92" t="s">
        <v>22</v>
      </c>
      <c r="H17" s="92" t="s">
        <v>23</v>
      </c>
      <c r="I17" s="68" t="s">
        <v>24</v>
      </c>
      <c r="J17" s="68" t="s">
        <v>280</v>
      </c>
      <c r="K17" s="68" t="s">
        <v>281</v>
      </c>
      <c r="L17" s="295" t="s">
        <v>138</v>
      </c>
    </row>
    <row r="18" spans="2:12" ht="38.25">
      <c r="B18" s="19" t="s">
        <v>39</v>
      </c>
      <c r="C18" s="187" t="s">
        <v>309</v>
      </c>
      <c r="D18" s="93"/>
      <c r="E18" s="93"/>
      <c r="F18" s="94"/>
      <c r="G18" s="94"/>
      <c r="H18" s="94"/>
      <c r="I18" s="93"/>
      <c r="J18" s="93"/>
      <c r="K18" s="93"/>
      <c r="L18" s="296"/>
    </row>
    <row r="19" spans="2:12" ht="38.25">
      <c r="B19" s="19" t="s">
        <v>139</v>
      </c>
      <c r="C19" s="7" t="s">
        <v>41</v>
      </c>
      <c r="D19" s="93"/>
      <c r="E19" s="93"/>
      <c r="F19" s="94"/>
      <c r="G19" s="94"/>
      <c r="H19" s="94"/>
      <c r="I19" s="93"/>
      <c r="J19" s="93"/>
      <c r="K19" s="93"/>
      <c r="L19" s="296"/>
    </row>
    <row r="20" spans="2:12">
      <c r="B20" s="19" t="s">
        <v>42</v>
      </c>
      <c r="C20" s="74" t="s">
        <v>43</v>
      </c>
      <c r="D20" s="93"/>
      <c r="E20" s="93"/>
      <c r="F20" s="94"/>
      <c r="G20" s="94"/>
      <c r="H20" s="94"/>
      <c r="I20" s="93"/>
      <c r="J20" s="93"/>
      <c r="K20" s="93"/>
      <c r="L20" s="296"/>
    </row>
    <row r="21" spans="2:12" ht="15" customHeight="1">
      <c r="B21" s="7" t="s">
        <v>140</v>
      </c>
      <c r="C21" s="7" t="s">
        <v>35</v>
      </c>
      <c r="D21" s="93"/>
      <c r="E21" s="93"/>
      <c r="F21" s="94"/>
      <c r="G21" s="94"/>
      <c r="H21" s="94"/>
      <c r="I21" s="93"/>
      <c r="J21" s="93"/>
      <c r="K21" s="93"/>
      <c r="L21" s="296"/>
    </row>
    <row r="22" spans="2:12">
      <c r="B22" s="55"/>
      <c r="C22" s="56" t="s">
        <v>141</v>
      </c>
      <c r="D22" s="69"/>
      <c r="E22" s="69"/>
      <c r="F22" s="95"/>
      <c r="G22" s="95"/>
      <c r="H22" s="95"/>
      <c r="I22" s="69"/>
      <c r="J22" s="69"/>
      <c r="K22" s="69"/>
      <c r="L22" s="297"/>
    </row>
    <row r="23" spans="2:12">
      <c r="B23" s="96" t="s">
        <v>143</v>
      </c>
      <c r="C23" s="96"/>
      <c r="D23" s="20">
        <v>1983553.3</v>
      </c>
      <c r="E23" s="20">
        <v>1229647.8</v>
      </c>
      <c r="F23" s="20">
        <f>I23*20%</f>
        <v>289323.24</v>
      </c>
      <c r="G23" s="20">
        <f>I23*45%</f>
        <v>650977.29</v>
      </c>
      <c r="H23" s="20">
        <f>I23*70%</f>
        <v>1012631.3399999999</v>
      </c>
      <c r="I23" s="20">
        <v>1446616.2</v>
      </c>
      <c r="J23" s="20">
        <v>1476026.2</v>
      </c>
      <c r="K23" s="103">
        <v>1493500.3</v>
      </c>
      <c r="L23" s="20"/>
    </row>
    <row r="24" spans="2:12"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</row>
    <row r="25" spans="2:12">
      <c r="B25" s="12" t="s">
        <v>131</v>
      </c>
      <c r="C25" s="7" t="s">
        <v>132</v>
      </c>
      <c r="D25" s="14"/>
      <c r="E25" s="14"/>
      <c r="F25" s="6"/>
      <c r="G25" s="6"/>
      <c r="H25" s="6"/>
      <c r="I25" s="6"/>
      <c r="J25" s="6"/>
      <c r="K25" s="6"/>
      <c r="L25" s="6"/>
    </row>
    <row r="26" spans="2:12" ht="15" customHeight="1">
      <c r="B26" s="12" t="s">
        <v>133</v>
      </c>
      <c r="C26" s="7">
        <v>104003</v>
      </c>
      <c r="D26" s="6"/>
      <c r="E26" s="6"/>
      <c r="F26" s="6"/>
      <c r="G26" s="6"/>
      <c r="H26" s="6"/>
      <c r="I26" s="6"/>
      <c r="J26" s="6"/>
      <c r="K26" s="6"/>
      <c r="L26" s="6"/>
    </row>
    <row r="27" spans="2:12" ht="25.5">
      <c r="B27" s="12" t="s">
        <v>134</v>
      </c>
      <c r="C27" s="7" t="s">
        <v>35</v>
      </c>
      <c r="D27" s="6"/>
      <c r="E27" s="6"/>
      <c r="F27" s="6"/>
      <c r="G27" s="6"/>
      <c r="H27" s="6"/>
      <c r="I27" s="6"/>
      <c r="J27" s="6"/>
      <c r="K27" s="6"/>
      <c r="L27" s="6"/>
    </row>
    <row r="28" spans="2:12">
      <c r="B28" s="12" t="s">
        <v>135</v>
      </c>
      <c r="C28" s="7">
        <v>1057</v>
      </c>
      <c r="D28" s="294" t="s">
        <v>136</v>
      </c>
      <c r="E28" s="294"/>
      <c r="F28" s="294"/>
      <c r="G28" s="294"/>
      <c r="H28" s="294"/>
      <c r="I28" s="294"/>
      <c r="J28" s="294"/>
      <c r="K28" s="294"/>
      <c r="L28" s="294"/>
    </row>
    <row r="29" spans="2:12" ht="15" customHeight="1">
      <c r="B29" s="12" t="s">
        <v>137</v>
      </c>
      <c r="C29" s="205">
        <v>11002</v>
      </c>
      <c r="D29" s="68" t="s">
        <v>279</v>
      </c>
      <c r="E29" s="68" t="s">
        <v>20</v>
      </c>
      <c r="F29" s="92" t="s">
        <v>21</v>
      </c>
      <c r="G29" s="92" t="s">
        <v>22</v>
      </c>
      <c r="H29" s="92" t="s">
        <v>23</v>
      </c>
      <c r="I29" s="68" t="s">
        <v>24</v>
      </c>
      <c r="J29" s="68" t="s">
        <v>280</v>
      </c>
      <c r="K29" s="68" t="s">
        <v>281</v>
      </c>
      <c r="L29" s="295" t="s">
        <v>138</v>
      </c>
    </row>
    <row r="30" spans="2:12" ht="24">
      <c r="B30" s="19" t="s">
        <v>39</v>
      </c>
      <c r="C30" s="99" t="s">
        <v>44</v>
      </c>
      <c r="D30" s="93"/>
      <c r="E30" s="93"/>
      <c r="F30" s="94"/>
      <c r="G30" s="94"/>
      <c r="H30" s="94"/>
      <c r="I30" s="93"/>
      <c r="J30" s="93"/>
      <c r="K30" s="93"/>
      <c r="L30" s="296"/>
    </row>
    <row r="31" spans="2:12" ht="38.25">
      <c r="B31" s="19" t="s">
        <v>139</v>
      </c>
      <c r="C31" s="7" t="s">
        <v>45</v>
      </c>
      <c r="D31" s="93"/>
      <c r="E31" s="93"/>
      <c r="F31" s="94"/>
      <c r="G31" s="94"/>
      <c r="H31" s="94"/>
      <c r="I31" s="93"/>
      <c r="J31" s="93"/>
      <c r="K31" s="93"/>
      <c r="L31" s="296"/>
    </row>
    <row r="32" spans="2:12">
      <c r="B32" s="19" t="s">
        <v>42</v>
      </c>
      <c r="C32" s="74" t="s">
        <v>43</v>
      </c>
      <c r="D32" s="93"/>
      <c r="E32" s="93"/>
      <c r="F32" s="94"/>
      <c r="G32" s="94"/>
      <c r="H32" s="94"/>
      <c r="I32" s="93"/>
      <c r="J32" s="93"/>
      <c r="K32" s="93"/>
      <c r="L32" s="296"/>
    </row>
    <row r="33" spans="2:12" ht="25.5">
      <c r="B33" s="7" t="s">
        <v>140</v>
      </c>
      <c r="C33" s="7" t="s">
        <v>144</v>
      </c>
      <c r="D33" s="93"/>
      <c r="E33" s="93"/>
      <c r="F33" s="94"/>
      <c r="G33" s="94"/>
      <c r="H33" s="94"/>
      <c r="I33" s="93"/>
      <c r="J33" s="93"/>
      <c r="K33" s="93"/>
      <c r="L33" s="296"/>
    </row>
    <row r="34" spans="2:12">
      <c r="B34" s="55"/>
      <c r="C34" s="56" t="s">
        <v>141</v>
      </c>
      <c r="D34" s="69"/>
      <c r="E34" s="69"/>
      <c r="F34" s="95"/>
      <c r="G34" s="95"/>
      <c r="H34" s="95"/>
      <c r="I34" s="69"/>
      <c r="J34" s="69"/>
      <c r="K34" s="69"/>
      <c r="L34" s="297"/>
    </row>
    <row r="35" spans="2:12">
      <c r="B35" s="21" t="s">
        <v>143</v>
      </c>
      <c r="C35" s="22"/>
      <c r="D35" s="20">
        <v>19755.599999999999</v>
      </c>
      <c r="E35" s="20">
        <v>27690.5</v>
      </c>
      <c r="F35" s="20"/>
      <c r="G35" s="20"/>
      <c r="H35" s="20"/>
      <c r="I35" s="20">
        <v>0</v>
      </c>
      <c r="J35" s="20">
        <v>0</v>
      </c>
      <c r="K35" s="20">
        <v>0</v>
      </c>
      <c r="L35" s="20"/>
    </row>
    <row r="36" spans="2:12">
      <c r="B36" s="97"/>
      <c r="C36" s="97"/>
      <c r="D36" s="98"/>
      <c r="E36" s="98"/>
      <c r="F36" s="98"/>
      <c r="G36" s="98"/>
      <c r="H36" s="98"/>
      <c r="I36" s="98"/>
      <c r="J36" s="98"/>
      <c r="K36" s="98"/>
      <c r="L36" s="98"/>
    </row>
    <row r="37" spans="2:12">
      <c r="B37" s="97"/>
      <c r="C37" s="97"/>
      <c r="D37" s="98"/>
      <c r="E37" s="98"/>
      <c r="F37" s="98"/>
      <c r="G37" s="98"/>
      <c r="H37" s="98"/>
      <c r="I37" s="98"/>
      <c r="J37" s="98"/>
      <c r="K37" s="98"/>
      <c r="L37" s="98"/>
    </row>
    <row r="38" spans="2:12">
      <c r="B38" s="12" t="s">
        <v>131</v>
      </c>
      <c r="C38" s="7" t="s">
        <v>132</v>
      </c>
      <c r="D38" s="14"/>
      <c r="E38" s="14"/>
      <c r="F38" s="6"/>
      <c r="G38" s="6"/>
      <c r="H38" s="6"/>
      <c r="I38" s="6"/>
      <c r="J38" s="6"/>
      <c r="K38" s="6"/>
      <c r="L38" s="6"/>
    </row>
    <row r="39" spans="2:12" ht="25.5">
      <c r="B39" s="12" t="s">
        <v>133</v>
      </c>
      <c r="C39" s="7">
        <v>104003</v>
      </c>
      <c r="D39" s="6"/>
      <c r="E39" s="6"/>
      <c r="F39" s="6"/>
      <c r="G39" s="6"/>
      <c r="H39" s="6"/>
      <c r="I39" s="6"/>
      <c r="J39" s="6"/>
      <c r="K39" s="6"/>
      <c r="L39" s="6"/>
    </row>
    <row r="40" spans="2:12" ht="25.5">
      <c r="B40" s="12" t="s">
        <v>134</v>
      </c>
      <c r="C40" s="7" t="s">
        <v>35</v>
      </c>
      <c r="D40" s="6"/>
      <c r="E40" s="6"/>
      <c r="F40" s="6"/>
      <c r="G40" s="6"/>
      <c r="H40" s="6"/>
      <c r="I40" s="6"/>
      <c r="J40" s="6"/>
      <c r="K40" s="6"/>
      <c r="L40" s="6"/>
    </row>
    <row r="41" spans="2:12">
      <c r="B41" s="12" t="s">
        <v>135</v>
      </c>
      <c r="C41" s="7">
        <v>1057</v>
      </c>
      <c r="D41" s="294" t="s">
        <v>136</v>
      </c>
      <c r="E41" s="294"/>
      <c r="F41" s="294"/>
      <c r="G41" s="294"/>
      <c r="H41" s="294"/>
      <c r="I41" s="294"/>
      <c r="J41" s="294"/>
      <c r="K41" s="294"/>
      <c r="L41" s="294"/>
    </row>
    <row r="42" spans="2:12" ht="15" customHeight="1">
      <c r="B42" s="12" t="s">
        <v>137</v>
      </c>
      <c r="C42" s="205">
        <v>11003</v>
      </c>
      <c r="D42" s="68" t="s">
        <v>279</v>
      </c>
      <c r="E42" s="68" t="s">
        <v>20</v>
      </c>
      <c r="F42" s="92" t="s">
        <v>21</v>
      </c>
      <c r="G42" s="92" t="s">
        <v>22</v>
      </c>
      <c r="H42" s="92" t="s">
        <v>23</v>
      </c>
      <c r="I42" s="68" t="s">
        <v>24</v>
      </c>
      <c r="J42" s="68" t="s">
        <v>280</v>
      </c>
      <c r="K42" s="68" t="s">
        <v>281</v>
      </c>
      <c r="L42" s="295" t="s">
        <v>138</v>
      </c>
    </row>
    <row r="43" spans="2:12">
      <c r="B43" s="19" t="s">
        <v>39</v>
      </c>
      <c r="C43" s="99" t="s">
        <v>47</v>
      </c>
      <c r="D43" s="93"/>
      <c r="E43" s="93"/>
      <c r="F43" s="94"/>
      <c r="G43" s="94"/>
      <c r="H43" s="94"/>
      <c r="I43" s="93"/>
      <c r="J43" s="93"/>
      <c r="K43" s="93"/>
      <c r="L43" s="296"/>
    </row>
    <row r="44" spans="2:12" ht="38.25">
      <c r="B44" s="19" t="s">
        <v>139</v>
      </c>
      <c r="C44" s="48" t="s">
        <v>48</v>
      </c>
      <c r="D44" s="93"/>
      <c r="E44" s="93"/>
      <c r="F44" s="94"/>
      <c r="G44" s="94"/>
      <c r="H44" s="94"/>
      <c r="I44" s="93"/>
      <c r="J44" s="93"/>
      <c r="K44" s="93"/>
      <c r="L44" s="296"/>
    </row>
    <row r="45" spans="2:12">
      <c r="B45" s="19" t="s">
        <v>42</v>
      </c>
      <c r="C45" s="74" t="s">
        <v>43</v>
      </c>
      <c r="D45" s="93"/>
      <c r="E45" s="93"/>
      <c r="F45" s="94"/>
      <c r="G45" s="94"/>
      <c r="H45" s="94"/>
      <c r="I45" s="93"/>
      <c r="J45" s="93"/>
      <c r="K45" s="93"/>
      <c r="L45" s="296"/>
    </row>
    <row r="46" spans="2:12" ht="25.5">
      <c r="B46" s="7" t="s">
        <v>140</v>
      </c>
      <c r="C46" s="7" t="s">
        <v>145</v>
      </c>
      <c r="D46" s="93"/>
      <c r="E46" s="93"/>
      <c r="F46" s="94"/>
      <c r="G46" s="94"/>
      <c r="H46" s="94"/>
      <c r="I46" s="93"/>
      <c r="J46" s="93"/>
      <c r="K46" s="93"/>
      <c r="L46" s="296"/>
    </row>
    <row r="47" spans="2:12">
      <c r="B47" s="73"/>
      <c r="C47" s="56" t="s">
        <v>141</v>
      </c>
      <c r="D47" s="69"/>
      <c r="E47" s="69"/>
      <c r="F47" s="95"/>
      <c r="G47" s="95"/>
      <c r="H47" s="95"/>
      <c r="I47" s="69"/>
      <c r="J47" s="69"/>
      <c r="K47" s="69"/>
      <c r="L47" s="297"/>
    </row>
    <row r="48" spans="2:12" ht="16.5" customHeight="1">
      <c r="B48" s="307" t="s">
        <v>146</v>
      </c>
      <c r="C48" s="308"/>
      <c r="D48" s="20"/>
      <c r="E48" s="20">
        <v>120</v>
      </c>
      <c r="F48" s="20">
        <v>20</v>
      </c>
      <c r="G48" s="20">
        <v>45</v>
      </c>
      <c r="H48" s="20">
        <v>68</v>
      </c>
      <c r="I48" s="20">
        <v>90</v>
      </c>
      <c r="J48" s="20">
        <v>80</v>
      </c>
      <c r="K48" s="20">
        <v>80</v>
      </c>
      <c r="L48" s="20" t="s">
        <v>142</v>
      </c>
    </row>
    <row r="49" spans="2:12">
      <c r="B49" s="305" t="s">
        <v>147</v>
      </c>
      <c r="C49" s="305"/>
      <c r="D49" s="20"/>
      <c r="E49" s="20">
        <v>20</v>
      </c>
      <c r="F49" s="20">
        <v>5</v>
      </c>
      <c r="G49" s="20">
        <v>20</v>
      </c>
      <c r="H49" s="20">
        <v>30</v>
      </c>
      <c r="I49" s="20">
        <v>40</v>
      </c>
      <c r="J49" s="20">
        <v>40</v>
      </c>
      <c r="K49" s="20">
        <v>45</v>
      </c>
      <c r="L49" s="20"/>
    </row>
    <row r="50" spans="2:12">
      <c r="B50" s="305" t="s">
        <v>148</v>
      </c>
      <c r="C50" s="305"/>
      <c r="D50" s="20"/>
      <c r="E50" s="20">
        <v>200</v>
      </c>
      <c r="F50" s="20">
        <v>50</v>
      </c>
      <c r="G50" s="20">
        <v>125</v>
      </c>
      <c r="H50" s="20">
        <v>180</v>
      </c>
      <c r="I50" s="20">
        <v>250</v>
      </c>
      <c r="J50" s="20">
        <v>220</v>
      </c>
      <c r="K50" s="20">
        <v>240</v>
      </c>
      <c r="L50" s="20"/>
    </row>
    <row r="51" spans="2:12" ht="24" customHeight="1">
      <c r="B51" s="305" t="s">
        <v>149</v>
      </c>
      <c r="C51" s="305"/>
      <c r="D51" s="20"/>
      <c r="E51" s="20">
        <v>110</v>
      </c>
      <c r="F51" s="20"/>
      <c r="G51" s="20"/>
      <c r="H51" s="20"/>
      <c r="I51" s="20">
        <v>30</v>
      </c>
      <c r="J51" s="20">
        <v>60</v>
      </c>
      <c r="K51" s="20">
        <v>60</v>
      </c>
      <c r="L51" s="20"/>
    </row>
    <row r="52" spans="2:12">
      <c r="B52" s="305" t="s">
        <v>150</v>
      </c>
      <c r="C52" s="305"/>
      <c r="D52" s="20"/>
      <c r="E52" s="20">
        <v>40</v>
      </c>
      <c r="F52" s="20">
        <v>25</v>
      </c>
      <c r="G52" s="20">
        <v>60</v>
      </c>
      <c r="H52" s="20">
        <v>85</v>
      </c>
      <c r="I52" s="20">
        <v>115</v>
      </c>
      <c r="J52" s="20">
        <v>125</v>
      </c>
      <c r="K52" s="20">
        <v>140</v>
      </c>
      <c r="L52" s="20"/>
    </row>
    <row r="53" spans="2:12">
      <c r="B53" s="305" t="s">
        <v>151</v>
      </c>
      <c r="C53" s="305"/>
      <c r="D53" s="20"/>
      <c r="E53" s="20"/>
      <c r="F53" s="20"/>
      <c r="G53" s="20"/>
      <c r="H53" s="20"/>
      <c r="I53" s="20"/>
      <c r="J53" s="20"/>
      <c r="K53" s="20"/>
      <c r="L53" s="20"/>
    </row>
    <row r="54" spans="2:12">
      <c r="B54" s="21" t="s">
        <v>143</v>
      </c>
      <c r="C54" s="22"/>
      <c r="D54" s="20">
        <v>25000.799999999999</v>
      </c>
      <c r="E54" s="20">
        <v>40571.9</v>
      </c>
      <c r="F54" s="20">
        <f>I54*20%</f>
        <v>8681</v>
      </c>
      <c r="G54" s="20">
        <f>I54*45%</f>
        <v>19532.25</v>
      </c>
      <c r="H54" s="20">
        <f>I54*70%</f>
        <v>30383.499999999996</v>
      </c>
      <c r="I54" s="20">
        <v>43405</v>
      </c>
      <c r="J54" s="20">
        <v>44719.199999999997</v>
      </c>
      <c r="K54" s="20">
        <v>45684.800000000003</v>
      </c>
      <c r="L54" s="20"/>
    </row>
    <row r="55" spans="2:12">
      <c r="B55" s="97"/>
      <c r="C55" s="97"/>
      <c r="D55" s="98"/>
      <c r="E55" s="98"/>
      <c r="F55" s="98"/>
      <c r="G55" s="98"/>
      <c r="H55" s="98"/>
      <c r="I55" s="98"/>
      <c r="J55" s="98"/>
      <c r="K55" s="98"/>
      <c r="L55" s="98"/>
    </row>
    <row r="56" spans="2:12">
      <c r="B56" s="97"/>
      <c r="C56" s="97"/>
      <c r="D56" s="98"/>
      <c r="E56" s="98"/>
      <c r="F56" s="98"/>
      <c r="G56" s="98"/>
      <c r="H56" s="98"/>
      <c r="I56" s="98"/>
      <c r="J56" s="98"/>
      <c r="K56" s="98"/>
      <c r="L56" s="98"/>
    </row>
    <row r="57" spans="2:12">
      <c r="B57" s="12" t="s">
        <v>131</v>
      </c>
      <c r="C57" s="7" t="s">
        <v>132</v>
      </c>
      <c r="D57" s="14"/>
      <c r="E57" s="14"/>
      <c r="F57" s="6"/>
      <c r="G57" s="6"/>
      <c r="H57" s="6"/>
      <c r="I57" s="6"/>
      <c r="J57" s="6"/>
      <c r="K57" s="6"/>
      <c r="L57" s="6"/>
    </row>
    <row r="58" spans="2:12" ht="25.5">
      <c r="B58" s="12" t="s">
        <v>133</v>
      </c>
      <c r="C58" s="7">
        <v>104003</v>
      </c>
      <c r="D58" s="6"/>
      <c r="E58" s="6"/>
      <c r="F58" s="6"/>
      <c r="G58" s="6"/>
      <c r="H58" s="6"/>
      <c r="I58" s="6"/>
      <c r="J58" s="6"/>
      <c r="K58" s="6"/>
      <c r="L58" s="6"/>
    </row>
    <row r="59" spans="2:12" ht="25.5">
      <c r="B59" s="12" t="s">
        <v>134</v>
      </c>
      <c r="C59" s="7" t="s">
        <v>35</v>
      </c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12" t="s">
        <v>135</v>
      </c>
      <c r="C60" s="7">
        <v>1057</v>
      </c>
      <c r="D60" s="294" t="s">
        <v>136</v>
      </c>
      <c r="E60" s="294"/>
      <c r="F60" s="294"/>
      <c r="G60" s="294"/>
      <c r="H60" s="294"/>
      <c r="I60" s="294"/>
      <c r="J60" s="294"/>
      <c r="K60" s="294"/>
      <c r="L60" s="294"/>
    </row>
    <row r="61" spans="2:12" ht="15" customHeight="1">
      <c r="B61" s="12" t="s">
        <v>137</v>
      </c>
      <c r="C61" s="205">
        <v>31001</v>
      </c>
      <c r="D61" s="68" t="s">
        <v>279</v>
      </c>
      <c r="E61" s="68" t="s">
        <v>20</v>
      </c>
      <c r="F61" s="92" t="s">
        <v>21</v>
      </c>
      <c r="G61" s="92" t="s">
        <v>22</v>
      </c>
      <c r="H61" s="92" t="s">
        <v>23</v>
      </c>
      <c r="I61" s="68" t="s">
        <v>24</v>
      </c>
      <c r="J61" s="68" t="s">
        <v>280</v>
      </c>
      <c r="K61" s="68" t="s">
        <v>281</v>
      </c>
      <c r="L61" s="295" t="s">
        <v>138</v>
      </c>
    </row>
    <row r="62" spans="2:12" ht="38.25">
      <c r="B62" s="19" t="s">
        <v>39</v>
      </c>
      <c r="C62" s="101" t="s">
        <v>362</v>
      </c>
      <c r="D62" s="93"/>
      <c r="E62" s="93"/>
      <c r="F62" s="94"/>
      <c r="G62" s="94"/>
      <c r="H62" s="94"/>
      <c r="I62" s="93"/>
      <c r="J62" s="93"/>
      <c r="K62" s="93"/>
      <c r="L62" s="296"/>
    </row>
    <row r="63" spans="2:12" ht="38.25">
      <c r="B63" s="19" t="s">
        <v>139</v>
      </c>
      <c r="C63" s="48" t="s">
        <v>51</v>
      </c>
      <c r="D63" s="93"/>
      <c r="E63" s="93"/>
      <c r="F63" s="94"/>
      <c r="G63" s="94"/>
      <c r="H63" s="94"/>
      <c r="I63" s="93"/>
      <c r="J63" s="93"/>
      <c r="K63" s="93"/>
      <c r="L63" s="296"/>
    </row>
    <row r="64" spans="2:12" ht="25.5">
      <c r="B64" s="19" t="s">
        <v>42</v>
      </c>
      <c r="C64" s="102" t="s">
        <v>52</v>
      </c>
      <c r="D64" s="93"/>
      <c r="E64" s="93"/>
      <c r="F64" s="94"/>
      <c r="G64" s="94"/>
      <c r="H64" s="94"/>
      <c r="I64" s="93"/>
      <c r="J64" s="93"/>
      <c r="K64" s="93"/>
      <c r="L64" s="296"/>
    </row>
    <row r="65" spans="2:12" ht="43.5" customHeight="1">
      <c r="B65" s="7" t="s">
        <v>361</v>
      </c>
      <c r="C65" s="7" t="s">
        <v>35</v>
      </c>
      <c r="D65" s="93"/>
      <c r="E65" s="93"/>
      <c r="F65" s="94"/>
      <c r="G65" s="94"/>
      <c r="H65" s="94"/>
      <c r="I65" s="93"/>
      <c r="J65" s="93"/>
      <c r="K65" s="93"/>
      <c r="L65" s="296"/>
    </row>
    <row r="66" spans="2:12">
      <c r="B66" s="73"/>
      <c r="C66" s="56" t="s">
        <v>141</v>
      </c>
      <c r="D66" s="69"/>
      <c r="E66" s="69"/>
      <c r="F66" s="95"/>
      <c r="G66" s="95"/>
      <c r="H66" s="95"/>
      <c r="I66" s="69"/>
      <c r="J66" s="69"/>
      <c r="K66" s="69"/>
      <c r="L66" s="297"/>
    </row>
    <row r="67" spans="2:12">
      <c r="B67" s="309" t="s">
        <v>152</v>
      </c>
      <c r="C67" s="309"/>
      <c r="D67" s="20"/>
      <c r="E67" s="20">
        <v>54</v>
      </c>
      <c r="F67" s="20"/>
      <c r="G67" s="20"/>
      <c r="H67" s="20"/>
      <c r="I67" s="20">
        <v>56</v>
      </c>
      <c r="J67" s="20">
        <v>52</v>
      </c>
      <c r="K67" s="20">
        <v>20</v>
      </c>
      <c r="L67" s="20"/>
    </row>
    <row r="68" spans="2:12">
      <c r="B68" s="309" t="s">
        <v>153</v>
      </c>
      <c r="C68" s="309"/>
      <c r="D68" s="20"/>
      <c r="E68" s="20">
        <v>83</v>
      </c>
      <c r="F68" s="20"/>
      <c r="G68" s="20"/>
      <c r="H68" s="20"/>
      <c r="I68" s="20">
        <v>106</v>
      </c>
      <c r="J68" s="20">
        <v>30</v>
      </c>
      <c r="K68" s="20">
        <v>25</v>
      </c>
      <c r="L68" s="20"/>
    </row>
    <row r="69" spans="2:12">
      <c r="B69" s="309" t="s">
        <v>154</v>
      </c>
      <c r="C69" s="309"/>
      <c r="D69" s="20"/>
      <c r="E69" s="20"/>
      <c r="F69" s="20"/>
      <c r="G69" s="20"/>
      <c r="H69" s="20"/>
      <c r="I69" s="20"/>
      <c r="J69" s="20">
        <v>30</v>
      </c>
      <c r="K69" s="20">
        <v>40</v>
      </c>
      <c r="L69" s="20"/>
    </row>
    <row r="70" spans="2:12">
      <c r="B70" s="309" t="s">
        <v>155</v>
      </c>
      <c r="C70" s="309"/>
      <c r="D70" s="20"/>
      <c r="E70" s="20">
        <v>5</v>
      </c>
      <c r="F70" s="20"/>
      <c r="G70" s="20"/>
      <c r="H70" s="20"/>
      <c r="I70" s="20">
        <v>5</v>
      </c>
      <c r="J70" s="20">
        <v>5</v>
      </c>
      <c r="K70" s="20">
        <v>5</v>
      </c>
      <c r="L70" s="20"/>
    </row>
    <row r="71" spans="2:12">
      <c r="B71" s="21" t="s">
        <v>143</v>
      </c>
      <c r="C71" s="22"/>
      <c r="D71" s="20">
        <v>44200.4</v>
      </c>
      <c r="E71" s="103">
        <v>20999</v>
      </c>
      <c r="F71" s="20"/>
      <c r="G71" s="103">
        <v>10499</v>
      </c>
      <c r="H71" s="103">
        <v>20990</v>
      </c>
      <c r="I71" s="103">
        <v>20990</v>
      </c>
      <c r="J71" s="20">
        <v>20000</v>
      </c>
      <c r="K71" s="20">
        <v>20000</v>
      </c>
      <c r="L71" s="20"/>
    </row>
    <row r="74" spans="2:12">
      <c r="B74" s="16" t="s">
        <v>127</v>
      </c>
      <c r="C74" s="16" t="s">
        <v>128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>
      <c r="B75" s="7">
        <v>1052</v>
      </c>
      <c r="C75" s="104" t="s">
        <v>54</v>
      </c>
      <c r="D75" s="91"/>
      <c r="E75" s="6"/>
      <c r="F75" s="6"/>
      <c r="G75" s="6"/>
      <c r="H75" s="6"/>
      <c r="I75" s="6"/>
      <c r="J75" s="6"/>
      <c r="K75" s="6"/>
      <c r="L75" s="6"/>
    </row>
    <row r="76" spans="2:12">
      <c r="B76" s="17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2">
      <c r="B77" s="18" t="s">
        <v>130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>
      <c r="B78" s="17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>
      <c r="B79" s="12" t="s">
        <v>131</v>
      </c>
      <c r="C79" s="7" t="s">
        <v>132</v>
      </c>
      <c r="D79" s="14"/>
      <c r="E79" s="14"/>
      <c r="F79" s="6"/>
      <c r="G79" s="6"/>
      <c r="H79" s="6"/>
      <c r="I79" s="6"/>
      <c r="J79" s="6"/>
      <c r="K79" s="6"/>
      <c r="L79" s="6"/>
    </row>
    <row r="80" spans="2:12" ht="25.5">
      <c r="B80" s="12" t="s">
        <v>133</v>
      </c>
      <c r="C80" s="7">
        <v>104003</v>
      </c>
      <c r="D80" s="6"/>
      <c r="E80" s="6"/>
      <c r="F80" s="6"/>
      <c r="G80" s="6"/>
      <c r="H80" s="6"/>
      <c r="I80" s="6"/>
      <c r="J80" s="6"/>
      <c r="K80" s="6"/>
      <c r="L80" s="6"/>
    </row>
    <row r="81" spans="2:12" ht="25.5">
      <c r="B81" s="12" t="s">
        <v>134</v>
      </c>
      <c r="C81" s="7" t="s">
        <v>35</v>
      </c>
      <c r="D81" s="6"/>
      <c r="E81" s="6"/>
      <c r="F81" s="6"/>
      <c r="G81" s="6"/>
      <c r="H81" s="6"/>
      <c r="I81" s="6"/>
      <c r="J81" s="6"/>
      <c r="K81" s="6"/>
      <c r="L81" s="6"/>
    </row>
    <row r="82" spans="2:12">
      <c r="B82" s="12" t="s">
        <v>135</v>
      </c>
      <c r="C82" s="7">
        <v>1052</v>
      </c>
      <c r="D82" s="294" t="s">
        <v>136</v>
      </c>
      <c r="E82" s="294"/>
      <c r="F82" s="294"/>
      <c r="G82" s="294"/>
      <c r="H82" s="294"/>
      <c r="I82" s="294"/>
      <c r="J82" s="294"/>
      <c r="K82" s="294"/>
      <c r="L82" s="294"/>
    </row>
    <row r="83" spans="2:12" ht="15" customHeight="1">
      <c r="B83" s="12" t="s">
        <v>137</v>
      </c>
      <c r="C83" s="205">
        <v>11001</v>
      </c>
      <c r="D83" s="68" t="s">
        <v>279</v>
      </c>
      <c r="E83" s="68" t="s">
        <v>20</v>
      </c>
      <c r="F83" s="92" t="s">
        <v>21</v>
      </c>
      <c r="G83" s="92" t="s">
        <v>22</v>
      </c>
      <c r="H83" s="92" t="s">
        <v>23</v>
      </c>
      <c r="I83" s="68" t="s">
        <v>24</v>
      </c>
      <c r="J83" s="68" t="s">
        <v>280</v>
      </c>
      <c r="K83" s="68" t="s">
        <v>281</v>
      </c>
      <c r="L83" s="295" t="s">
        <v>138</v>
      </c>
    </row>
    <row r="84" spans="2:12" ht="24">
      <c r="B84" s="19" t="s">
        <v>39</v>
      </c>
      <c r="C84" s="105" t="s">
        <v>56</v>
      </c>
      <c r="D84" s="93"/>
      <c r="E84" s="93"/>
      <c r="F84" s="94"/>
      <c r="G84" s="94"/>
      <c r="H84" s="94"/>
      <c r="I84" s="93"/>
      <c r="J84" s="93"/>
      <c r="K84" s="93"/>
      <c r="L84" s="296"/>
    </row>
    <row r="85" spans="2:12" ht="76.5">
      <c r="B85" s="19" t="s">
        <v>139</v>
      </c>
      <c r="C85" s="78" t="s">
        <v>57</v>
      </c>
      <c r="D85" s="93"/>
      <c r="E85" s="93"/>
      <c r="F85" s="94"/>
      <c r="G85" s="94"/>
      <c r="H85" s="94"/>
      <c r="I85" s="93"/>
      <c r="J85" s="93"/>
      <c r="K85" s="93"/>
      <c r="L85" s="296"/>
    </row>
    <row r="86" spans="2:12">
      <c r="B86" s="19" t="s">
        <v>42</v>
      </c>
      <c r="C86" s="74" t="s">
        <v>43</v>
      </c>
      <c r="D86" s="93"/>
      <c r="E86" s="93"/>
      <c r="F86" s="94"/>
      <c r="G86" s="94"/>
      <c r="H86" s="94"/>
      <c r="I86" s="93"/>
      <c r="J86" s="93"/>
      <c r="K86" s="93"/>
      <c r="L86" s="296"/>
    </row>
    <row r="87" spans="2:12" ht="25.5">
      <c r="B87" s="7" t="s">
        <v>140</v>
      </c>
      <c r="C87" s="7" t="s">
        <v>156</v>
      </c>
      <c r="D87" s="93"/>
      <c r="E87" s="93"/>
      <c r="F87" s="94"/>
      <c r="G87" s="94"/>
      <c r="H87" s="94"/>
      <c r="I87" s="93"/>
      <c r="J87" s="93"/>
      <c r="K87" s="93"/>
      <c r="L87" s="296"/>
    </row>
    <row r="88" spans="2:12">
      <c r="B88" s="257" t="s">
        <v>141</v>
      </c>
      <c r="C88" s="258"/>
      <c r="D88" s="69"/>
      <c r="E88" s="69"/>
      <c r="F88" s="95"/>
      <c r="G88" s="95"/>
      <c r="H88" s="95"/>
      <c r="I88" s="69"/>
      <c r="J88" s="69"/>
      <c r="K88" s="69"/>
      <c r="L88" s="297"/>
    </row>
    <row r="89" spans="2:12">
      <c r="B89" s="305" t="s">
        <v>157</v>
      </c>
      <c r="C89" s="305"/>
      <c r="D89" s="20"/>
      <c r="E89" s="20">
        <v>121000</v>
      </c>
      <c r="F89" s="20">
        <v>30000</v>
      </c>
      <c r="G89" s="20">
        <v>60000</v>
      </c>
      <c r="H89" s="20">
        <v>90000</v>
      </c>
      <c r="I89" s="20">
        <v>115000</v>
      </c>
      <c r="J89" s="20">
        <v>117000</v>
      </c>
      <c r="K89" s="20">
        <v>120000</v>
      </c>
      <c r="L89" s="20" t="s">
        <v>142</v>
      </c>
    </row>
    <row r="90" spans="2:12">
      <c r="B90" s="305" t="s">
        <v>158</v>
      </c>
      <c r="C90" s="305"/>
      <c r="D90" s="20"/>
      <c r="E90" s="20"/>
      <c r="F90" s="20"/>
      <c r="G90" s="20"/>
      <c r="H90" s="20"/>
      <c r="I90" s="20">
        <v>10</v>
      </c>
      <c r="J90" s="20">
        <v>15</v>
      </c>
      <c r="K90" s="20">
        <v>20</v>
      </c>
      <c r="L90" s="20"/>
    </row>
    <row r="91" spans="2:12">
      <c r="B91" s="305" t="s">
        <v>159</v>
      </c>
      <c r="C91" s="305"/>
      <c r="D91" s="20"/>
      <c r="E91" s="20">
        <v>1</v>
      </c>
      <c r="F91" s="20"/>
      <c r="G91" s="20"/>
      <c r="H91" s="20"/>
      <c r="I91" s="20">
        <v>1</v>
      </c>
      <c r="J91" s="20">
        <v>1</v>
      </c>
      <c r="K91" s="20">
        <v>1</v>
      </c>
      <c r="L91" s="20"/>
    </row>
    <row r="92" spans="2:12">
      <c r="B92" s="305" t="s">
        <v>160</v>
      </c>
      <c r="C92" s="305"/>
      <c r="D92" s="20"/>
      <c r="E92" s="20">
        <v>3</v>
      </c>
      <c r="F92" s="20"/>
      <c r="G92" s="20"/>
      <c r="H92" s="20"/>
      <c r="I92" s="20">
        <v>3</v>
      </c>
      <c r="J92" s="20">
        <v>3</v>
      </c>
      <c r="K92" s="20">
        <v>3</v>
      </c>
      <c r="L92" s="20"/>
    </row>
    <row r="93" spans="2:12">
      <c r="B93" s="96" t="s">
        <v>143</v>
      </c>
      <c r="C93" s="22"/>
      <c r="D93" s="20">
        <v>321037.2</v>
      </c>
      <c r="E93" s="20">
        <v>325700.3</v>
      </c>
      <c r="F93" s="20">
        <v>65140.1</v>
      </c>
      <c r="G93" s="20">
        <v>145565.1</v>
      </c>
      <c r="H93" s="20">
        <v>2279990.2000000002</v>
      </c>
      <c r="I93" s="20">
        <v>325700.3</v>
      </c>
      <c r="J93" s="20">
        <v>325700.3</v>
      </c>
      <c r="K93" s="20">
        <v>325700.3</v>
      </c>
      <c r="L93" s="20"/>
    </row>
    <row r="97" spans="2:12">
      <c r="B97" s="16" t="s">
        <v>127</v>
      </c>
      <c r="C97" s="16" t="s">
        <v>128</v>
      </c>
      <c r="D97" s="6"/>
      <c r="E97" s="6"/>
      <c r="F97" s="6"/>
      <c r="G97" s="6"/>
      <c r="H97" s="6"/>
      <c r="I97" s="6"/>
      <c r="J97" s="6"/>
      <c r="K97" s="6"/>
      <c r="L97" s="6"/>
    </row>
    <row r="98" spans="2:12">
      <c r="B98" s="7">
        <v>1093</v>
      </c>
      <c r="C98" s="104" t="s">
        <v>58</v>
      </c>
      <c r="D98" s="91"/>
      <c r="E98" s="6"/>
      <c r="F98" s="6"/>
      <c r="G98" s="6"/>
      <c r="H98" s="6"/>
      <c r="I98" s="6"/>
      <c r="J98" s="6"/>
      <c r="K98" s="6"/>
      <c r="L98" s="6"/>
    </row>
    <row r="99" spans="2:12" ht="25.5" customHeight="1">
      <c r="B99" s="18" t="s">
        <v>130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>
      <c r="B100" s="17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>
      <c r="B101" s="12" t="s">
        <v>131</v>
      </c>
      <c r="C101" s="7" t="s">
        <v>132</v>
      </c>
      <c r="D101" s="14"/>
      <c r="E101" s="14"/>
      <c r="F101" s="6"/>
      <c r="G101" s="6"/>
      <c r="H101" s="6"/>
      <c r="I101" s="6"/>
      <c r="J101" s="6"/>
      <c r="K101" s="6"/>
      <c r="L101" s="6"/>
    </row>
    <row r="102" spans="2:12" ht="25.5">
      <c r="B102" s="12" t="s">
        <v>133</v>
      </c>
      <c r="C102" s="7">
        <v>104003</v>
      </c>
      <c r="D102" s="6"/>
      <c r="E102" s="6"/>
      <c r="F102" s="6"/>
      <c r="G102" s="6"/>
      <c r="H102" s="6"/>
      <c r="I102" s="6"/>
      <c r="J102" s="6"/>
      <c r="K102" s="6"/>
      <c r="L102" s="6"/>
    </row>
    <row r="103" spans="2:12" ht="25.5">
      <c r="B103" s="12" t="s">
        <v>134</v>
      </c>
      <c r="C103" s="7" t="s">
        <v>35</v>
      </c>
      <c r="D103" s="6"/>
      <c r="E103" s="6"/>
      <c r="F103" s="6"/>
      <c r="G103" s="6"/>
      <c r="H103" s="6"/>
      <c r="I103" s="6"/>
      <c r="J103" s="6"/>
      <c r="K103" s="6"/>
      <c r="L103" s="6"/>
    </row>
    <row r="104" spans="2:12">
      <c r="B104" s="12" t="s">
        <v>135</v>
      </c>
      <c r="C104" s="7">
        <v>1093</v>
      </c>
      <c r="D104" s="294" t="s">
        <v>136</v>
      </c>
      <c r="E104" s="294"/>
      <c r="F104" s="294"/>
      <c r="G104" s="294"/>
      <c r="H104" s="294"/>
      <c r="I104" s="294"/>
      <c r="J104" s="294"/>
      <c r="K104" s="294"/>
      <c r="L104" s="294"/>
    </row>
    <row r="105" spans="2:12" ht="15" customHeight="1">
      <c r="B105" s="12" t="s">
        <v>137</v>
      </c>
      <c r="C105" s="205">
        <v>11001</v>
      </c>
      <c r="D105" s="68" t="s">
        <v>279</v>
      </c>
      <c r="E105" s="68" t="s">
        <v>20</v>
      </c>
      <c r="F105" s="92" t="s">
        <v>21</v>
      </c>
      <c r="G105" s="92" t="s">
        <v>22</v>
      </c>
      <c r="H105" s="92" t="s">
        <v>23</v>
      </c>
      <c r="I105" s="68" t="s">
        <v>24</v>
      </c>
      <c r="J105" s="68" t="s">
        <v>280</v>
      </c>
      <c r="K105" s="68" t="s">
        <v>281</v>
      </c>
      <c r="L105" s="295" t="s">
        <v>138</v>
      </c>
    </row>
    <row r="106" spans="2:12">
      <c r="B106" s="19" t="s">
        <v>39</v>
      </c>
      <c r="C106" s="90" t="s">
        <v>61</v>
      </c>
      <c r="D106" s="93"/>
      <c r="E106" s="93"/>
      <c r="F106" s="94"/>
      <c r="G106" s="94"/>
      <c r="H106" s="94"/>
      <c r="I106" s="93"/>
      <c r="J106" s="93"/>
      <c r="K106" s="93"/>
      <c r="L106" s="296"/>
    </row>
    <row r="107" spans="2:12" ht="25.5">
      <c r="B107" s="19" t="s">
        <v>139</v>
      </c>
      <c r="C107" s="7" t="s">
        <v>62</v>
      </c>
      <c r="D107" s="93"/>
      <c r="E107" s="93"/>
      <c r="F107" s="94"/>
      <c r="G107" s="94"/>
      <c r="H107" s="94"/>
      <c r="I107" s="93"/>
      <c r="J107" s="93"/>
      <c r="K107" s="93"/>
      <c r="L107" s="296"/>
    </row>
    <row r="108" spans="2:12">
      <c r="B108" s="19" t="s">
        <v>42</v>
      </c>
      <c r="C108" s="74" t="s">
        <v>43</v>
      </c>
      <c r="D108" s="93"/>
      <c r="E108" s="93"/>
      <c r="F108" s="94"/>
      <c r="G108" s="94"/>
      <c r="H108" s="94"/>
      <c r="I108" s="93"/>
      <c r="J108" s="93"/>
      <c r="K108" s="93"/>
      <c r="L108" s="296"/>
    </row>
    <row r="109" spans="2:12" ht="25.5">
      <c r="B109" s="7" t="s">
        <v>140</v>
      </c>
      <c r="C109" s="7" t="s">
        <v>161</v>
      </c>
      <c r="D109" s="93"/>
      <c r="E109" s="93"/>
      <c r="F109" s="94"/>
      <c r="G109" s="94"/>
      <c r="H109" s="94"/>
      <c r="I109" s="93"/>
      <c r="J109" s="93"/>
      <c r="K109" s="93"/>
      <c r="L109" s="296"/>
    </row>
    <row r="110" spans="2:12">
      <c r="B110" s="55"/>
      <c r="C110" s="56" t="s">
        <v>141</v>
      </c>
      <c r="D110" s="69"/>
      <c r="E110" s="69"/>
      <c r="F110" s="95"/>
      <c r="G110" s="95"/>
      <c r="H110" s="95"/>
      <c r="I110" s="69"/>
      <c r="J110" s="69"/>
      <c r="K110" s="69"/>
      <c r="L110" s="297"/>
    </row>
    <row r="111" spans="2:12">
      <c r="B111" s="305" t="s">
        <v>162</v>
      </c>
      <c r="C111" s="305"/>
      <c r="D111" s="20"/>
      <c r="E111" s="20">
        <v>16873</v>
      </c>
      <c r="F111" s="20">
        <f t="shared" ref="F111:K111" si="0">SUM(F112:F113)</f>
        <v>4995</v>
      </c>
      <c r="G111" s="20">
        <f t="shared" si="0"/>
        <v>9991</v>
      </c>
      <c r="H111" s="20">
        <f t="shared" si="0"/>
        <v>14986</v>
      </c>
      <c r="I111" s="20">
        <f t="shared" si="0"/>
        <v>19981</v>
      </c>
      <c r="J111" s="20">
        <f t="shared" si="0"/>
        <v>23742</v>
      </c>
      <c r="K111" s="20">
        <f t="shared" si="0"/>
        <v>28301</v>
      </c>
      <c r="L111" s="20" t="s">
        <v>142</v>
      </c>
    </row>
    <row r="112" spans="2:12">
      <c r="B112" s="305" t="s">
        <v>163</v>
      </c>
      <c r="C112" s="305"/>
      <c r="D112" s="20"/>
      <c r="E112" s="20">
        <v>7184</v>
      </c>
      <c r="F112" s="107">
        <v>1984</v>
      </c>
      <c r="G112" s="107">
        <v>3969</v>
      </c>
      <c r="H112" s="107">
        <v>5954</v>
      </c>
      <c r="I112" s="108">
        <v>7938</v>
      </c>
      <c r="J112" s="109">
        <v>8772</v>
      </c>
      <c r="K112" s="109">
        <v>9693</v>
      </c>
      <c r="L112" s="20"/>
    </row>
    <row r="113" spans="2:12">
      <c r="B113" s="305" t="s">
        <v>164</v>
      </c>
      <c r="C113" s="305"/>
      <c r="D113" s="20"/>
      <c r="E113" s="20">
        <v>9689</v>
      </c>
      <c r="F113" s="106">
        <v>3011</v>
      </c>
      <c r="G113" s="106">
        <v>6022</v>
      </c>
      <c r="H113" s="106">
        <v>9032</v>
      </c>
      <c r="I113" s="107">
        <v>12043</v>
      </c>
      <c r="J113" s="109">
        <v>14970</v>
      </c>
      <c r="K113" s="109">
        <v>18608</v>
      </c>
      <c r="L113" s="20"/>
    </row>
    <row r="114" spans="2:12">
      <c r="B114" s="306" t="s">
        <v>165</v>
      </c>
      <c r="C114" s="306"/>
      <c r="D114" s="110"/>
      <c r="E114" s="111">
        <v>23</v>
      </c>
      <c r="F114" s="111"/>
      <c r="G114" s="111"/>
      <c r="H114" s="111"/>
      <c r="I114" s="111">
        <v>27</v>
      </c>
      <c r="J114" s="111">
        <v>32</v>
      </c>
      <c r="K114" s="111">
        <v>39</v>
      </c>
      <c r="L114" s="20"/>
    </row>
    <row r="115" spans="2:12">
      <c r="B115" s="21" t="s">
        <v>143</v>
      </c>
      <c r="C115" s="22"/>
      <c r="D115" s="20">
        <v>377272.1</v>
      </c>
      <c r="E115" s="20">
        <v>377272.1</v>
      </c>
      <c r="F115" s="103">
        <v>127844.5</v>
      </c>
      <c r="G115" s="103">
        <v>255689</v>
      </c>
      <c r="H115" s="20">
        <v>383533.5</v>
      </c>
      <c r="I115" s="20">
        <v>511377.9</v>
      </c>
      <c r="J115" s="20">
        <v>511377.9</v>
      </c>
      <c r="K115" s="20">
        <v>511377.9</v>
      </c>
      <c r="L115" s="20"/>
    </row>
    <row r="116" spans="2:12">
      <c r="B116" s="17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>
      <c r="B117" s="17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2:12">
      <c r="B118" s="12" t="s">
        <v>131</v>
      </c>
      <c r="C118" s="7" t="s">
        <v>132</v>
      </c>
      <c r="D118" s="14"/>
      <c r="E118" s="14"/>
      <c r="F118" s="6"/>
      <c r="G118" s="6"/>
      <c r="H118" s="6"/>
      <c r="I118" s="6"/>
      <c r="J118" s="6"/>
      <c r="K118" s="6"/>
      <c r="L118" s="6"/>
    </row>
    <row r="119" spans="2:12" ht="25.5">
      <c r="B119" s="12" t="s">
        <v>133</v>
      </c>
      <c r="C119" s="7">
        <v>104003</v>
      </c>
      <c r="D119" s="6"/>
      <c r="E119" s="6"/>
      <c r="F119" s="6"/>
      <c r="G119" s="6"/>
      <c r="H119" s="6"/>
      <c r="I119" s="6"/>
      <c r="J119" s="6"/>
      <c r="K119" s="6"/>
      <c r="L119" s="6"/>
    </row>
    <row r="120" spans="2:12" ht="25.5">
      <c r="B120" s="12" t="s">
        <v>134</v>
      </c>
      <c r="C120" s="7" t="s">
        <v>355</v>
      </c>
      <c r="D120" s="6"/>
      <c r="E120" s="6"/>
      <c r="F120" s="6"/>
      <c r="G120" s="6"/>
      <c r="H120" s="6"/>
      <c r="I120" s="6"/>
      <c r="J120" s="6"/>
      <c r="K120" s="6"/>
      <c r="L120" s="6"/>
    </row>
    <row r="121" spans="2:12">
      <c r="B121" s="12" t="s">
        <v>135</v>
      </c>
      <c r="C121" s="7">
        <v>1093</v>
      </c>
      <c r="D121" s="294" t="s">
        <v>136</v>
      </c>
      <c r="E121" s="294"/>
      <c r="F121" s="294"/>
      <c r="G121" s="294"/>
      <c r="H121" s="294"/>
      <c r="I121" s="294"/>
      <c r="J121" s="294"/>
      <c r="K121" s="294"/>
      <c r="L121" s="294"/>
    </row>
    <row r="122" spans="2:12" ht="15" customHeight="1">
      <c r="B122" s="12" t="s">
        <v>137</v>
      </c>
      <c r="C122" s="205">
        <v>11002</v>
      </c>
      <c r="D122" s="68" t="s">
        <v>279</v>
      </c>
      <c r="E122" s="68" t="s">
        <v>20</v>
      </c>
      <c r="F122" s="92" t="s">
        <v>21</v>
      </c>
      <c r="G122" s="92" t="s">
        <v>22</v>
      </c>
      <c r="H122" s="92" t="s">
        <v>23</v>
      </c>
      <c r="I122" s="68" t="s">
        <v>24</v>
      </c>
      <c r="J122" s="68" t="s">
        <v>280</v>
      </c>
      <c r="K122" s="68" t="s">
        <v>281</v>
      </c>
      <c r="L122" s="295" t="s">
        <v>138</v>
      </c>
    </row>
    <row r="123" spans="2:12" ht="26.25">
      <c r="B123" s="19" t="s">
        <v>39</v>
      </c>
      <c r="C123" s="227" t="s">
        <v>347</v>
      </c>
      <c r="D123" s="93"/>
      <c r="E123" s="93"/>
      <c r="F123" s="94"/>
      <c r="G123" s="94"/>
      <c r="H123" s="94"/>
      <c r="I123" s="93"/>
      <c r="J123" s="93"/>
      <c r="K123" s="93"/>
      <c r="L123" s="296"/>
    </row>
    <row r="124" spans="2:12" ht="38.25">
      <c r="B124" s="19" t="s">
        <v>139</v>
      </c>
      <c r="C124" s="102" t="s">
        <v>348</v>
      </c>
      <c r="D124" s="93"/>
      <c r="E124" s="93"/>
      <c r="F124" s="94"/>
      <c r="G124" s="94"/>
      <c r="H124" s="94"/>
      <c r="I124" s="93"/>
      <c r="J124" s="93"/>
      <c r="K124" s="93"/>
      <c r="L124" s="296"/>
    </row>
    <row r="125" spans="2:12">
      <c r="B125" s="19" t="s">
        <v>42</v>
      </c>
      <c r="C125" s="74" t="s">
        <v>356</v>
      </c>
      <c r="D125" s="93"/>
      <c r="E125" s="93"/>
      <c r="F125" s="94"/>
      <c r="G125" s="94"/>
      <c r="H125" s="94"/>
      <c r="I125" s="93"/>
      <c r="J125" s="93"/>
      <c r="K125" s="93"/>
      <c r="L125" s="296"/>
    </row>
    <row r="126" spans="2:12" ht="25.5">
      <c r="B126" s="7" t="s">
        <v>140</v>
      </c>
      <c r="C126" s="7" t="s">
        <v>355</v>
      </c>
      <c r="D126" s="93"/>
      <c r="E126" s="93"/>
      <c r="F126" s="94"/>
      <c r="G126" s="94"/>
      <c r="H126" s="94"/>
      <c r="I126" s="93"/>
      <c r="J126" s="93"/>
      <c r="K126" s="93"/>
      <c r="L126" s="296"/>
    </row>
    <row r="127" spans="2:12">
      <c r="B127" s="223"/>
      <c r="C127" s="222" t="s">
        <v>141</v>
      </c>
      <c r="D127" s="69"/>
      <c r="E127" s="69"/>
      <c r="F127" s="95"/>
      <c r="G127" s="95"/>
      <c r="H127" s="95"/>
      <c r="I127" s="69"/>
      <c r="J127" s="69"/>
      <c r="K127" s="69"/>
      <c r="L127" s="297"/>
    </row>
    <row r="128" spans="2:12">
      <c r="B128" s="305" t="s">
        <v>357</v>
      </c>
      <c r="C128" s="305"/>
      <c r="D128" s="20">
        <v>580</v>
      </c>
      <c r="E128" s="20">
        <v>500</v>
      </c>
      <c r="F128" s="20">
        <v>100</v>
      </c>
      <c r="G128" s="20">
        <v>225</v>
      </c>
      <c r="H128" s="20">
        <v>350</v>
      </c>
      <c r="I128" s="20">
        <v>500</v>
      </c>
      <c r="J128" s="20">
        <v>500</v>
      </c>
      <c r="K128" s="20">
        <v>500</v>
      </c>
      <c r="L128" s="20" t="s">
        <v>142</v>
      </c>
    </row>
    <row r="129" spans="2:12" ht="26.25">
      <c r="B129" s="305" t="s">
        <v>358</v>
      </c>
      <c r="C129" s="305"/>
      <c r="D129" s="20" t="s">
        <v>359</v>
      </c>
      <c r="E129" s="20" t="s">
        <v>359</v>
      </c>
      <c r="F129" s="107"/>
      <c r="G129" s="107"/>
      <c r="H129" s="107"/>
      <c r="I129" s="20" t="s">
        <v>359</v>
      </c>
      <c r="J129" s="20" t="s">
        <v>359</v>
      </c>
      <c r="K129" s="20" t="s">
        <v>359</v>
      </c>
      <c r="L129" s="20"/>
    </row>
    <row r="130" spans="2:12">
      <c r="B130" s="21" t="s">
        <v>143</v>
      </c>
      <c r="C130" s="22"/>
      <c r="D130" s="20">
        <v>17400</v>
      </c>
      <c r="E130" s="20">
        <v>15000</v>
      </c>
      <c r="F130" s="103">
        <v>3000</v>
      </c>
      <c r="G130" s="103">
        <v>6750</v>
      </c>
      <c r="H130" s="20">
        <v>11250</v>
      </c>
      <c r="I130" s="20">
        <v>15000</v>
      </c>
      <c r="J130" s="20">
        <v>15000</v>
      </c>
      <c r="K130" s="20">
        <v>15000</v>
      </c>
      <c r="L130" s="20"/>
    </row>
    <row r="131" spans="2:12">
      <c r="B131" s="97"/>
      <c r="C131" s="97"/>
      <c r="D131" s="170"/>
      <c r="E131" s="170"/>
      <c r="F131" s="193"/>
      <c r="G131" s="193"/>
      <c r="H131" s="170"/>
      <c r="I131" s="170"/>
      <c r="J131" s="170"/>
      <c r="K131" s="170"/>
      <c r="L131" s="170"/>
    </row>
    <row r="132" spans="2:12">
      <c r="B132" s="97"/>
      <c r="C132" s="97"/>
      <c r="D132" s="170"/>
      <c r="E132" s="170"/>
      <c r="F132" s="193"/>
      <c r="G132" s="193"/>
      <c r="H132" s="170"/>
      <c r="I132" s="170"/>
      <c r="J132" s="170"/>
      <c r="K132" s="170"/>
      <c r="L132" s="170"/>
    </row>
    <row r="133" spans="2:12">
      <c r="B133" s="12" t="s">
        <v>131</v>
      </c>
      <c r="C133" s="7" t="s">
        <v>132</v>
      </c>
      <c r="D133" s="14"/>
      <c r="E133" s="14"/>
      <c r="F133" s="6"/>
      <c r="G133" s="6"/>
      <c r="H133" s="6"/>
      <c r="I133" s="6"/>
      <c r="J133" s="6"/>
      <c r="K133" s="6"/>
      <c r="L133" s="6"/>
    </row>
    <row r="134" spans="2:12" ht="25.5">
      <c r="B134" s="12" t="s">
        <v>133</v>
      </c>
      <c r="C134" s="7">
        <v>104003</v>
      </c>
      <c r="D134" s="6"/>
      <c r="E134" s="6"/>
      <c r="F134" s="6"/>
      <c r="G134" s="6"/>
      <c r="H134" s="6"/>
      <c r="I134" s="6"/>
      <c r="J134" s="6"/>
      <c r="K134" s="6"/>
      <c r="L134" s="6"/>
    </row>
    <row r="135" spans="2:12" ht="25.5">
      <c r="B135" s="12" t="s">
        <v>134</v>
      </c>
      <c r="C135" s="7" t="s">
        <v>35</v>
      </c>
      <c r="D135" s="6"/>
      <c r="E135" s="6"/>
      <c r="F135" s="6"/>
      <c r="G135" s="6"/>
      <c r="H135" s="6"/>
      <c r="I135" s="6"/>
      <c r="J135" s="6"/>
      <c r="K135" s="6"/>
      <c r="L135" s="6"/>
    </row>
    <row r="136" spans="2:12">
      <c r="B136" s="12" t="s">
        <v>135</v>
      </c>
      <c r="C136" s="7">
        <v>1093</v>
      </c>
      <c r="D136" s="294" t="s">
        <v>136</v>
      </c>
      <c r="E136" s="294"/>
      <c r="F136" s="294"/>
      <c r="G136" s="294"/>
      <c r="H136" s="294"/>
      <c r="I136" s="294"/>
      <c r="J136" s="294"/>
      <c r="K136" s="294"/>
      <c r="L136" s="294"/>
    </row>
    <row r="137" spans="2:12" ht="15" customHeight="1">
      <c r="B137" s="12" t="s">
        <v>137</v>
      </c>
      <c r="C137" s="205">
        <v>11003</v>
      </c>
      <c r="D137" s="68" t="s">
        <v>279</v>
      </c>
      <c r="E137" s="68" t="s">
        <v>20</v>
      </c>
      <c r="F137" s="92" t="s">
        <v>21</v>
      </c>
      <c r="G137" s="92" t="s">
        <v>22</v>
      </c>
      <c r="H137" s="92" t="s">
        <v>23</v>
      </c>
      <c r="I137" s="68" t="s">
        <v>24</v>
      </c>
      <c r="J137" s="68" t="s">
        <v>280</v>
      </c>
      <c r="K137" s="68" t="s">
        <v>281</v>
      </c>
      <c r="L137" s="295" t="s">
        <v>138</v>
      </c>
    </row>
    <row r="138" spans="2:12" ht="21.75" customHeight="1">
      <c r="B138" s="19" t="s">
        <v>39</v>
      </c>
      <c r="C138" s="90" t="s">
        <v>63</v>
      </c>
      <c r="D138" s="93"/>
      <c r="E138" s="93"/>
      <c r="F138" s="94"/>
      <c r="G138" s="94"/>
      <c r="H138" s="94"/>
      <c r="I138" s="93"/>
      <c r="J138" s="93"/>
      <c r="K138" s="93"/>
      <c r="L138" s="296"/>
    </row>
    <row r="139" spans="2:12" ht="63.75">
      <c r="B139" s="19" t="s">
        <v>139</v>
      </c>
      <c r="C139" s="48" t="s">
        <v>64</v>
      </c>
      <c r="D139" s="93"/>
      <c r="E139" s="93"/>
      <c r="F139" s="94"/>
      <c r="G139" s="94"/>
      <c r="H139" s="94"/>
      <c r="I139" s="93"/>
      <c r="J139" s="93"/>
      <c r="K139" s="93"/>
      <c r="L139" s="296"/>
    </row>
    <row r="140" spans="2:12">
      <c r="B140" s="19" t="s">
        <v>42</v>
      </c>
      <c r="C140" s="74" t="s">
        <v>43</v>
      </c>
      <c r="D140" s="93"/>
      <c r="E140" s="93"/>
      <c r="F140" s="94"/>
      <c r="G140" s="94"/>
      <c r="H140" s="94"/>
      <c r="I140" s="93"/>
      <c r="J140" s="93"/>
      <c r="K140" s="93"/>
      <c r="L140" s="296"/>
    </row>
    <row r="141" spans="2:12" ht="25.5">
      <c r="B141" s="7" t="s">
        <v>140</v>
      </c>
      <c r="C141" s="7" t="s">
        <v>310</v>
      </c>
      <c r="D141" s="93"/>
      <c r="E141" s="93"/>
      <c r="F141" s="94"/>
      <c r="G141" s="94"/>
      <c r="H141" s="94"/>
      <c r="I141" s="93"/>
      <c r="J141" s="93"/>
      <c r="K141" s="93"/>
      <c r="L141" s="296"/>
    </row>
    <row r="142" spans="2:12">
      <c r="B142" s="55"/>
      <c r="C142" s="56" t="s">
        <v>141</v>
      </c>
      <c r="D142" s="69"/>
      <c r="E142" s="69"/>
      <c r="F142" s="95"/>
      <c r="G142" s="95"/>
      <c r="H142" s="95"/>
      <c r="I142" s="69"/>
      <c r="J142" s="69"/>
      <c r="K142" s="69"/>
      <c r="L142" s="297"/>
    </row>
    <row r="143" spans="2:12" ht="19.5" customHeight="1">
      <c r="B143" s="301" t="s">
        <v>166</v>
      </c>
      <c r="C143" s="301"/>
      <c r="D143" s="112">
        <f>SUM(D144:D162)</f>
        <v>6213</v>
      </c>
      <c r="E143" s="112">
        <f>SUM(E144:E162)</f>
        <v>6589</v>
      </c>
      <c r="F143" s="149">
        <f t="shared" ref="F143:K143" si="1">SUM(F144:F162)</f>
        <v>1771.25</v>
      </c>
      <c r="G143" s="149">
        <f t="shared" si="1"/>
        <v>3542.5</v>
      </c>
      <c r="H143" s="149">
        <f t="shared" si="1"/>
        <v>5313.75</v>
      </c>
      <c r="I143" s="112">
        <f t="shared" si="1"/>
        <v>7085</v>
      </c>
      <c r="J143" s="112">
        <f t="shared" si="1"/>
        <v>7439</v>
      </c>
      <c r="K143" s="112">
        <f t="shared" si="1"/>
        <v>7811</v>
      </c>
      <c r="L143" s="20" t="s">
        <v>142</v>
      </c>
    </row>
    <row r="144" spans="2:12">
      <c r="B144" s="301" t="s">
        <v>167</v>
      </c>
      <c r="C144" s="301"/>
      <c r="D144" s="113">
        <v>682</v>
      </c>
      <c r="E144" s="113">
        <v>515</v>
      </c>
      <c r="F144" s="113">
        <f>I144*25/100</f>
        <v>164</v>
      </c>
      <c r="G144" s="113">
        <f>I144*50/100</f>
        <v>328</v>
      </c>
      <c r="H144" s="113">
        <f>I144*75/100</f>
        <v>492</v>
      </c>
      <c r="I144" s="113">
        <v>656</v>
      </c>
      <c r="J144" s="113">
        <v>689</v>
      </c>
      <c r="K144" s="113">
        <v>723</v>
      </c>
      <c r="L144" s="20"/>
    </row>
    <row r="145" spans="2:12">
      <c r="B145" s="304" t="s">
        <v>168</v>
      </c>
      <c r="C145" s="304"/>
      <c r="D145" s="113">
        <v>615</v>
      </c>
      <c r="E145" s="113">
        <v>374</v>
      </c>
      <c r="F145" s="113">
        <f t="shared" ref="F145:F162" si="2">I145*25/100</f>
        <v>154</v>
      </c>
      <c r="G145" s="113">
        <f t="shared" ref="G145:G162" si="3">I145*50/100</f>
        <v>308</v>
      </c>
      <c r="H145" s="113">
        <f t="shared" ref="H145:H162" si="4">I145*75/100</f>
        <v>462</v>
      </c>
      <c r="I145" s="113">
        <v>616</v>
      </c>
      <c r="J145" s="113">
        <v>647</v>
      </c>
      <c r="K145" s="113">
        <v>679</v>
      </c>
      <c r="L145" s="20"/>
    </row>
    <row r="146" spans="2:12">
      <c r="B146" s="301" t="s">
        <v>169</v>
      </c>
      <c r="C146" s="301"/>
      <c r="D146" s="113">
        <v>0</v>
      </c>
      <c r="E146" s="113">
        <v>935</v>
      </c>
      <c r="F146" s="113">
        <f t="shared" ref="F146" si="5">I146*25/100</f>
        <v>2</v>
      </c>
      <c r="G146" s="148">
        <f t="shared" ref="G146" si="6">I146*50/100</f>
        <v>4</v>
      </c>
      <c r="H146" s="148">
        <f t="shared" ref="H146" si="7">I146*75/100</f>
        <v>6</v>
      </c>
      <c r="I146" s="113">
        <v>8</v>
      </c>
      <c r="J146" s="113">
        <v>8</v>
      </c>
      <c r="K146" s="113">
        <v>8</v>
      </c>
      <c r="L146" s="20"/>
    </row>
    <row r="147" spans="2:12">
      <c r="B147" s="301" t="s">
        <v>170</v>
      </c>
      <c r="C147" s="301"/>
      <c r="D147" s="113">
        <v>54</v>
      </c>
      <c r="E147" s="113">
        <v>8</v>
      </c>
      <c r="F147" s="148">
        <f t="shared" si="2"/>
        <v>16.25</v>
      </c>
      <c r="G147" s="148">
        <f t="shared" si="3"/>
        <v>32.5</v>
      </c>
      <c r="H147" s="148">
        <f t="shared" si="4"/>
        <v>48.75</v>
      </c>
      <c r="I147" s="113">
        <v>65</v>
      </c>
      <c r="J147" s="113">
        <v>68</v>
      </c>
      <c r="K147" s="113">
        <v>71</v>
      </c>
      <c r="L147" s="20"/>
    </row>
    <row r="148" spans="2:12">
      <c r="B148" s="301" t="s">
        <v>284</v>
      </c>
      <c r="C148" s="301"/>
      <c r="D148" s="113">
        <v>188</v>
      </c>
      <c r="E148" s="113">
        <v>65</v>
      </c>
      <c r="F148" s="148">
        <f t="shared" ref="F148:F149" si="8">I148*25/100</f>
        <v>44.75</v>
      </c>
      <c r="G148" s="113">
        <f t="shared" ref="G148:G149" si="9">I148*50/100</f>
        <v>89.5</v>
      </c>
      <c r="H148" s="115">
        <f t="shared" ref="H148:H149" si="10">I148*75/100</f>
        <v>134.25</v>
      </c>
      <c r="I148" s="113">
        <v>179</v>
      </c>
      <c r="J148" s="113">
        <v>188</v>
      </c>
      <c r="K148" s="113">
        <v>197</v>
      </c>
      <c r="L148" s="20"/>
    </row>
    <row r="149" spans="2:12">
      <c r="B149" s="304" t="s">
        <v>171</v>
      </c>
      <c r="C149" s="304"/>
      <c r="D149" s="113">
        <v>548</v>
      </c>
      <c r="E149" s="113">
        <v>542</v>
      </c>
      <c r="F149" s="113">
        <f t="shared" si="8"/>
        <v>203</v>
      </c>
      <c r="G149" s="113">
        <f t="shared" si="9"/>
        <v>406</v>
      </c>
      <c r="H149" s="113">
        <f t="shared" si="10"/>
        <v>609</v>
      </c>
      <c r="I149" s="113">
        <v>812</v>
      </c>
      <c r="J149" s="113">
        <v>853</v>
      </c>
      <c r="K149" s="113">
        <v>896</v>
      </c>
      <c r="L149" s="20"/>
    </row>
    <row r="150" spans="2:12">
      <c r="B150" s="301" t="s">
        <v>172</v>
      </c>
      <c r="C150" s="301"/>
      <c r="D150" s="113">
        <v>575</v>
      </c>
      <c r="E150" s="113">
        <v>93</v>
      </c>
      <c r="F150" s="148">
        <f t="shared" si="2"/>
        <v>135.5</v>
      </c>
      <c r="G150" s="113">
        <f t="shared" si="3"/>
        <v>271</v>
      </c>
      <c r="H150" s="148">
        <f t="shared" si="4"/>
        <v>406.5</v>
      </c>
      <c r="I150" s="113">
        <v>542</v>
      </c>
      <c r="J150" s="113">
        <v>569</v>
      </c>
      <c r="K150" s="113">
        <v>597</v>
      </c>
      <c r="L150" s="20"/>
    </row>
    <row r="151" spans="2:12">
      <c r="B151" s="301" t="s">
        <v>173</v>
      </c>
      <c r="C151" s="301"/>
      <c r="D151" s="113">
        <v>103</v>
      </c>
      <c r="E151" s="113">
        <v>1136</v>
      </c>
      <c r="F151" s="148">
        <f t="shared" si="2"/>
        <v>23.25</v>
      </c>
      <c r="G151" s="148">
        <f t="shared" si="3"/>
        <v>46.5</v>
      </c>
      <c r="H151" s="148">
        <f t="shared" si="4"/>
        <v>69.75</v>
      </c>
      <c r="I151" s="113">
        <v>93</v>
      </c>
      <c r="J151" s="113">
        <v>98</v>
      </c>
      <c r="K151" s="113">
        <v>103</v>
      </c>
      <c r="L151" s="20"/>
    </row>
    <row r="152" spans="2:12">
      <c r="B152" s="301" t="s">
        <v>174</v>
      </c>
      <c r="C152" s="301"/>
      <c r="D152" s="113">
        <v>699</v>
      </c>
      <c r="E152" s="113">
        <v>654</v>
      </c>
      <c r="F152" s="113">
        <f t="shared" si="2"/>
        <v>184</v>
      </c>
      <c r="G152" s="113">
        <f t="shared" si="3"/>
        <v>368</v>
      </c>
      <c r="H152" s="113">
        <f t="shared" si="4"/>
        <v>552</v>
      </c>
      <c r="I152" s="113">
        <v>736</v>
      </c>
      <c r="J152" s="113">
        <v>773</v>
      </c>
      <c r="K152" s="113">
        <v>812</v>
      </c>
      <c r="L152" s="20"/>
    </row>
    <row r="153" spans="2:12">
      <c r="B153" s="301" t="s">
        <v>283</v>
      </c>
      <c r="C153" s="301"/>
      <c r="D153" s="113">
        <v>0</v>
      </c>
      <c r="E153" s="113">
        <v>4</v>
      </c>
      <c r="F153" s="113">
        <f t="shared" ref="F153" si="11">I153*25/100</f>
        <v>1</v>
      </c>
      <c r="G153" s="113">
        <f t="shared" ref="G153" si="12">I153*50/100</f>
        <v>2</v>
      </c>
      <c r="H153" s="113">
        <f t="shared" ref="H153" si="13">I153*75/100</f>
        <v>3</v>
      </c>
      <c r="I153" s="113">
        <v>4</v>
      </c>
      <c r="J153" s="113">
        <v>4</v>
      </c>
      <c r="K153" s="113">
        <v>4</v>
      </c>
      <c r="L153" s="20"/>
    </row>
    <row r="154" spans="2:12">
      <c r="B154" s="301" t="s">
        <v>175</v>
      </c>
      <c r="C154" s="301"/>
      <c r="D154" s="113">
        <v>733</v>
      </c>
      <c r="E154" s="113">
        <v>262</v>
      </c>
      <c r="F154" s="148">
        <f t="shared" si="2"/>
        <v>163.75</v>
      </c>
      <c r="G154" s="148">
        <f t="shared" si="3"/>
        <v>327.5</v>
      </c>
      <c r="H154" s="148">
        <f t="shared" si="4"/>
        <v>491.25</v>
      </c>
      <c r="I154" s="113">
        <v>655</v>
      </c>
      <c r="J154" s="113">
        <v>688</v>
      </c>
      <c r="K154" s="113">
        <v>722</v>
      </c>
      <c r="L154" s="20"/>
    </row>
    <row r="155" spans="2:12">
      <c r="B155" s="301" t="s">
        <v>176</v>
      </c>
      <c r="C155" s="301"/>
      <c r="D155" s="113">
        <v>201</v>
      </c>
      <c r="E155" s="113">
        <v>130</v>
      </c>
      <c r="F155" s="148">
        <f t="shared" si="2"/>
        <v>52.5</v>
      </c>
      <c r="G155" s="113">
        <f t="shared" si="3"/>
        <v>105</v>
      </c>
      <c r="H155" s="148">
        <f t="shared" si="4"/>
        <v>157.5</v>
      </c>
      <c r="I155" s="113">
        <v>210</v>
      </c>
      <c r="J155" s="113">
        <v>221</v>
      </c>
      <c r="K155" s="113">
        <v>232</v>
      </c>
      <c r="L155" s="20"/>
    </row>
    <row r="156" spans="2:12">
      <c r="B156" s="301" t="s">
        <v>177</v>
      </c>
      <c r="C156" s="301"/>
      <c r="D156" s="113">
        <v>283</v>
      </c>
      <c r="E156" s="113">
        <v>167</v>
      </c>
      <c r="F156" s="148">
        <f t="shared" si="2"/>
        <v>58.25</v>
      </c>
      <c r="G156" s="148">
        <f t="shared" si="3"/>
        <v>116.5</v>
      </c>
      <c r="H156" s="148">
        <f t="shared" si="4"/>
        <v>174.75</v>
      </c>
      <c r="I156" s="113">
        <v>233</v>
      </c>
      <c r="J156" s="113">
        <v>245</v>
      </c>
      <c r="K156" s="113">
        <v>257</v>
      </c>
      <c r="L156" s="20"/>
    </row>
    <row r="157" spans="2:12">
      <c r="B157" s="301" t="s">
        <v>178</v>
      </c>
      <c r="C157" s="301"/>
      <c r="D157" s="113">
        <v>320</v>
      </c>
      <c r="E157" s="113">
        <v>373</v>
      </c>
      <c r="F157" s="148">
        <f t="shared" si="2"/>
        <v>165.5</v>
      </c>
      <c r="G157" s="113">
        <f t="shared" si="3"/>
        <v>331</v>
      </c>
      <c r="H157" s="148">
        <f t="shared" si="4"/>
        <v>496.5</v>
      </c>
      <c r="I157" s="113">
        <v>662</v>
      </c>
      <c r="J157" s="113">
        <v>695</v>
      </c>
      <c r="K157" s="113">
        <v>730</v>
      </c>
      <c r="L157" s="20"/>
    </row>
    <row r="158" spans="2:12">
      <c r="B158" s="301" t="s">
        <v>179</v>
      </c>
      <c r="C158" s="301"/>
      <c r="D158" s="113">
        <v>268</v>
      </c>
      <c r="E158" s="113">
        <v>202</v>
      </c>
      <c r="F158" s="113">
        <f t="shared" si="2"/>
        <v>86</v>
      </c>
      <c r="G158" s="113">
        <f t="shared" si="3"/>
        <v>172</v>
      </c>
      <c r="H158" s="113">
        <f t="shared" si="4"/>
        <v>258</v>
      </c>
      <c r="I158" s="113">
        <v>344</v>
      </c>
      <c r="J158" s="113">
        <v>361</v>
      </c>
      <c r="K158" s="113">
        <v>379</v>
      </c>
      <c r="L158" s="20"/>
    </row>
    <row r="159" spans="2:12">
      <c r="B159" s="301" t="s">
        <v>180</v>
      </c>
      <c r="C159" s="301"/>
      <c r="D159" s="113">
        <v>49</v>
      </c>
      <c r="E159" s="113">
        <v>75</v>
      </c>
      <c r="F159" s="148">
        <f t="shared" si="2"/>
        <v>23.75</v>
      </c>
      <c r="G159" s="148">
        <f t="shared" si="3"/>
        <v>47.5</v>
      </c>
      <c r="H159" s="148">
        <f t="shared" si="4"/>
        <v>71.25</v>
      </c>
      <c r="I159" s="113">
        <v>95</v>
      </c>
      <c r="J159" s="113">
        <v>100</v>
      </c>
      <c r="K159" s="113">
        <v>104</v>
      </c>
      <c r="L159" s="114"/>
    </row>
    <row r="160" spans="2:12">
      <c r="B160" s="301" t="s">
        <v>181</v>
      </c>
      <c r="C160" s="301"/>
      <c r="D160" s="113">
        <v>209</v>
      </c>
      <c r="E160" s="113">
        <v>173</v>
      </c>
      <c r="F160" s="148">
        <f t="shared" si="2"/>
        <v>51.25</v>
      </c>
      <c r="G160" s="148">
        <f t="shared" si="3"/>
        <v>102.5</v>
      </c>
      <c r="H160" s="148">
        <f t="shared" si="4"/>
        <v>153.75</v>
      </c>
      <c r="I160" s="113">
        <v>205</v>
      </c>
      <c r="J160" s="113">
        <v>215</v>
      </c>
      <c r="K160" s="113">
        <v>226</v>
      </c>
      <c r="L160" s="114"/>
    </row>
    <row r="161" spans="2:12">
      <c r="B161" s="301" t="s">
        <v>182</v>
      </c>
      <c r="C161" s="301"/>
      <c r="D161" s="113">
        <v>581</v>
      </c>
      <c r="E161" s="113">
        <v>850</v>
      </c>
      <c r="F161" s="113">
        <f t="shared" si="2"/>
        <v>220</v>
      </c>
      <c r="G161" s="113">
        <f t="shared" si="3"/>
        <v>440</v>
      </c>
      <c r="H161" s="148">
        <f t="shared" si="4"/>
        <v>660</v>
      </c>
      <c r="I161" s="113">
        <v>880</v>
      </c>
      <c r="J161" s="113">
        <v>913</v>
      </c>
      <c r="K161" s="113">
        <v>951</v>
      </c>
      <c r="L161" s="114"/>
    </row>
    <row r="162" spans="2:12">
      <c r="B162" s="301" t="s">
        <v>183</v>
      </c>
      <c r="C162" s="301"/>
      <c r="D162" s="113">
        <v>105</v>
      </c>
      <c r="E162" s="113">
        <v>31</v>
      </c>
      <c r="F162" s="148">
        <f t="shared" si="2"/>
        <v>22.5</v>
      </c>
      <c r="G162" s="113">
        <f t="shared" si="3"/>
        <v>45</v>
      </c>
      <c r="H162" s="148">
        <f t="shared" si="4"/>
        <v>67.5</v>
      </c>
      <c r="I162" s="113">
        <v>90</v>
      </c>
      <c r="J162" s="113">
        <v>104</v>
      </c>
      <c r="K162" s="113">
        <v>120</v>
      </c>
      <c r="L162" s="114"/>
    </row>
    <row r="163" spans="2:12" ht="27.75" customHeight="1">
      <c r="B163" s="301" t="s">
        <v>184</v>
      </c>
      <c r="C163" s="301"/>
      <c r="D163" s="113">
        <v>91.4</v>
      </c>
      <c r="E163" s="113">
        <v>90.5</v>
      </c>
      <c r="F163" s="115">
        <v>90.5</v>
      </c>
      <c r="G163" s="115">
        <v>90.5</v>
      </c>
      <c r="H163" s="115">
        <v>90.5</v>
      </c>
      <c r="I163" s="115">
        <v>90.5</v>
      </c>
      <c r="J163" s="115">
        <v>90.5</v>
      </c>
      <c r="K163" s="115">
        <v>90.5</v>
      </c>
      <c r="L163" s="114"/>
    </row>
    <row r="164" spans="2:12">
      <c r="B164" s="301" t="s">
        <v>185</v>
      </c>
      <c r="C164" s="301"/>
      <c r="D164" s="113">
        <v>32</v>
      </c>
      <c r="E164" s="113">
        <v>30</v>
      </c>
      <c r="F164" s="113">
        <v>30</v>
      </c>
      <c r="G164" s="113">
        <v>30</v>
      </c>
      <c r="H164" s="113">
        <v>30</v>
      </c>
      <c r="I164" s="113">
        <v>30</v>
      </c>
      <c r="J164" s="113">
        <v>30</v>
      </c>
      <c r="K164" s="113">
        <v>30</v>
      </c>
      <c r="L164" s="114"/>
    </row>
    <row r="165" spans="2:12">
      <c r="B165" s="312" t="s">
        <v>186</v>
      </c>
      <c r="C165" s="313"/>
      <c r="D165" s="113">
        <v>5.6</v>
      </c>
      <c r="E165" s="113">
        <v>5.5</v>
      </c>
      <c r="F165" s="115">
        <v>5.5</v>
      </c>
      <c r="G165" s="115">
        <v>5.5</v>
      </c>
      <c r="H165" s="115">
        <v>5.5</v>
      </c>
      <c r="I165" s="115">
        <v>5.5</v>
      </c>
      <c r="J165" s="115">
        <v>5.5</v>
      </c>
      <c r="K165" s="115">
        <v>5.5</v>
      </c>
      <c r="L165" s="114"/>
    </row>
    <row r="166" spans="2:12">
      <c r="B166" s="312" t="s">
        <v>187</v>
      </c>
      <c r="C166" s="313"/>
      <c r="D166" s="116">
        <v>73</v>
      </c>
      <c r="E166" s="116">
        <v>72</v>
      </c>
      <c r="F166" s="116">
        <v>72</v>
      </c>
      <c r="G166" s="116">
        <v>72</v>
      </c>
      <c r="H166" s="116">
        <v>72</v>
      </c>
      <c r="I166" s="116">
        <v>72</v>
      </c>
      <c r="J166" s="116">
        <v>72</v>
      </c>
      <c r="K166" s="116">
        <v>72</v>
      </c>
      <c r="L166" s="114"/>
    </row>
    <row r="167" spans="2:12">
      <c r="B167" s="298" t="s">
        <v>285</v>
      </c>
      <c r="C167" s="299"/>
      <c r="D167" s="116">
        <v>35.5</v>
      </c>
      <c r="E167" s="116">
        <v>33.4</v>
      </c>
      <c r="F167" s="116">
        <v>33.6</v>
      </c>
      <c r="G167" s="116">
        <v>33.6</v>
      </c>
      <c r="H167" s="116">
        <v>33.6</v>
      </c>
      <c r="I167" s="116">
        <v>33.6</v>
      </c>
      <c r="J167" s="116">
        <v>33.700000000000003</v>
      </c>
      <c r="K167" s="116">
        <v>33.700000000000003</v>
      </c>
      <c r="L167" s="114"/>
    </row>
    <row r="168" spans="2:12">
      <c r="B168" s="21" t="s">
        <v>143</v>
      </c>
      <c r="C168" s="22"/>
      <c r="D168" s="103">
        <v>220279.4</v>
      </c>
      <c r="E168" s="20">
        <v>220279.4</v>
      </c>
      <c r="F168" s="20">
        <v>59459.5</v>
      </c>
      <c r="G168" s="103">
        <v>118918.9</v>
      </c>
      <c r="H168" s="20">
        <v>178378.4</v>
      </c>
      <c r="I168" s="20">
        <v>237837.8</v>
      </c>
      <c r="J168" s="20">
        <v>250369.4</v>
      </c>
      <c r="K168" s="103">
        <v>263538.2</v>
      </c>
      <c r="L168" s="20"/>
    </row>
    <row r="172" spans="2:12">
      <c r="B172" s="16" t="s">
        <v>127</v>
      </c>
      <c r="C172" s="16" t="s">
        <v>128</v>
      </c>
      <c r="D172" s="6"/>
      <c r="E172" s="6"/>
      <c r="F172" s="6"/>
      <c r="G172" s="6"/>
      <c r="H172" s="6"/>
      <c r="I172" s="6"/>
      <c r="J172" s="6"/>
      <c r="K172" s="6"/>
      <c r="L172" s="6"/>
    </row>
    <row r="173" spans="2:12">
      <c r="B173" s="7">
        <v>1120</v>
      </c>
      <c r="C173" s="104" t="s">
        <v>65</v>
      </c>
      <c r="D173" s="91"/>
      <c r="E173" s="6"/>
      <c r="F173" s="6"/>
      <c r="G173" s="6"/>
      <c r="H173" s="6"/>
      <c r="I173" s="6"/>
      <c r="J173" s="6"/>
      <c r="K173" s="6"/>
      <c r="L173" s="6"/>
    </row>
    <row r="174" spans="2:12" ht="15.75" customHeight="1">
      <c r="B174" s="300" t="s">
        <v>130</v>
      </c>
      <c r="C174" s="300"/>
      <c r="D174" s="6"/>
      <c r="E174" s="6"/>
      <c r="F174" s="6"/>
      <c r="G174" s="6"/>
      <c r="H174" s="6"/>
      <c r="I174" s="6"/>
      <c r="J174" s="6"/>
      <c r="K174" s="6"/>
      <c r="L174" s="6"/>
    </row>
    <row r="175" spans="2:12">
      <c r="B175" s="17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>
      <c r="B176" s="12" t="s">
        <v>131</v>
      </c>
      <c r="C176" s="7" t="s">
        <v>132</v>
      </c>
      <c r="D176" s="14"/>
      <c r="E176" s="14"/>
      <c r="F176" s="6"/>
      <c r="G176" s="6"/>
      <c r="H176" s="6"/>
      <c r="I176" s="6"/>
      <c r="J176" s="6"/>
      <c r="K176" s="6"/>
      <c r="L176" s="6"/>
    </row>
    <row r="177" spans="2:12" ht="25.5">
      <c r="B177" s="12" t="s">
        <v>133</v>
      </c>
      <c r="C177" s="7">
        <v>105047</v>
      </c>
      <c r="D177" s="6"/>
      <c r="E177" s="6"/>
      <c r="F177" s="6"/>
      <c r="G177" s="6"/>
      <c r="H177" s="6"/>
      <c r="I177" s="6"/>
      <c r="J177" s="6"/>
      <c r="K177" s="6"/>
      <c r="L177" s="6"/>
    </row>
    <row r="178" spans="2:12" ht="23.25" customHeight="1">
      <c r="B178" s="12" t="s">
        <v>134</v>
      </c>
      <c r="C178" s="7" t="s">
        <v>188</v>
      </c>
      <c r="D178" s="6"/>
      <c r="E178" s="6"/>
      <c r="F178" s="6"/>
      <c r="G178" s="6"/>
      <c r="H178" s="6"/>
      <c r="I178" s="6"/>
      <c r="J178" s="6"/>
      <c r="K178" s="6"/>
      <c r="L178" s="6"/>
    </row>
    <row r="179" spans="2:12" ht="36" customHeight="1">
      <c r="B179" s="12" t="s">
        <v>135</v>
      </c>
      <c r="C179" s="7">
        <v>1120</v>
      </c>
      <c r="D179" s="294" t="s">
        <v>136</v>
      </c>
      <c r="E179" s="294"/>
      <c r="F179" s="294"/>
      <c r="G179" s="294"/>
      <c r="H179" s="294"/>
      <c r="I179" s="294"/>
      <c r="J179" s="294"/>
      <c r="K179" s="294"/>
      <c r="L179" s="294"/>
    </row>
    <row r="180" spans="2:12" ht="15" customHeight="1">
      <c r="B180" s="12" t="s">
        <v>137</v>
      </c>
      <c r="C180" s="205">
        <v>11001</v>
      </c>
      <c r="D180" s="68" t="s">
        <v>279</v>
      </c>
      <c r="E180" s="68" t="s">
        <v>20</v>
      </c>
      <c r="F180" s="92" t="s">
        <v>21</v>
      </c>
      <c r="G180" s="92" t="s">
        <v>22</v>
      </c>
      <c r="H180" s="92" t="s">
        <v>23</v>
      </c>
      <c r="I180" s="68" t="s">
        <v>24</v>
      </c>
      <c r="J180" s="68" t="s">
        <v>280</v>
      </c>
      <c r="K180" s="68" t="s">
        <v>281</v>
      </c>
      <c r="L180" s="295" t="s">
        <v>138</v>
      </c>
    </row>
    <row r="181" spans="2:12">
      <c r="B181" s="19" t="s">
        <v>39</v>
      </c>
      <c r="C181" s="90" t="s">
        <v>68</v>
      </c>
      <c r="D181" s="93"/>
      <c r="E181" s="93"/>
      <c r="F181" s="94"/>
      <c r="G181" s="94"/>
      <c r="H181" s="94"/>
      <c r="I181" s="93"/>
      <c r="J181" s="93"/>
      <c r="K181" s="93"/>
      <c r="L181" s="296"/>
    </row>
    <row r="182" spans="2:12" ht="51">
      <c r="B182" s="19" t="s">
        <v>139</v>
      </c>
      <c r="C182" s="189" t="s">
        <v>69</v>
      </c>
      <c r="D182" s="93"/>
      <c r="E182" s="93"/>
      <c r="F182" s="94"/>
      <c r="G182" s="94"/>
      <c r="H182" s="94"/>
      <c r="I182" s="93"/>
      <c r="J182" s="93"/>
      <c r="K182" s="93"/>
      <c r="L182" s="296"/>
    </row>
    <row r="183" spans="2:12">
      <c r="B183" s="19" t="s">
        <v>42</v>
      </c>
      <c r="C183" s="74" t="s">
        <v>43</v>
      </c>
      <c r="D183" s="93"/>
      <c r="E183" s="93"/>
      <c r="F183" s="94"/>
      <c r="G183" s="94"/>
      <c r="H183" s="94"/>
      <c r="I183" s="93"/>
      <c r="J183" s="93"/>
      <c r="K183" s="93"/>
      <c r="L183" s="296"/>
    </row>
    <row r="184" spans="2:12" ht="25.5">
      <c r="B184" s="7" t="s">
        <v>140</v>
      </c>
      <c r="C184" s="7" t="s">
        <v>188</v>
      </c>
      <c r="D184" s="93"/>
      <c r="E184" s="93"/>
      <c r="F184" s="94"/>
      <c r="G184" s="94"/>
      <c r="H184" s="94"/>
      <c r="I184" s="93"/>
      <c r="J184" s="93"/>
      <c r="K184" s="93"/>
      <c r="L184" s="296"/>
    </row>
    <row r="185" spans="2:12">
      <c r="B185" s="55"/>
      <c r="C185" s="56" t="s">
        <v>141</v>
      </c>
      <c r="D185" s="69"/>
      <c r="E185" s="69"/>
      <c r="F185" s="95"/>
      <c r="G185" s="95"/>
      <c r="H185" s="95"/>
      <c r="I185" s="69"/>
      <c r="J185" s="69"/>
      <c r="K185" s="69"/>
      <c r="L185" s="297"/>
    </row>
    <row r="186" spans="2:12">
      <c r="B186" s="301" t="s">
        <v>189</v>
      </c>
      <c r="C186" s="301"/>
      <c r="D186" s="20">
        <v>2300</v>
      </c>
      <c r="E186" s="20">
        <v>3000</v>
      </c>
      <c r="F186" s="234">
        <v>2300</v>
      </c>
      <c r="G186" s="234">
        <v>2500</v>
      </c>
      <c r="H186" s="234">
        <v>2800</v>
      </c>
      <c r="I186" s="234">
        <v>3000</v>
      </c>
      <c r="J186" s="234">
        <v>3000</v>
      </c>
      <c r="K186" s="234">
        <v>3000</v>
      </c>
      <c r="L186" s="20" t="s">
        <v>142</v>
      </c>
    </row>
    <row r="187" spans="2:12" ht="23.25" customHeight="1">
      <c r="B187" s="301" t="s">
        <v>190</v>
      </c>
      <c r="C187" s="301"/>
      <c r="D187" s="150">
        <v>250</v>
      </c>
      <c r="E187" s="20">
        <v>230</v>
      </c>
      <c r="F187" s="234">
        <v>60</v>
      </c>
      <c r="G187" s="234">
        <v>150</v>
      </c>
      <c r="H187" s="234">
        <v>200</v>
      </c>
      <c r="I187" s="234">
        <v>250</v>
      </c>
      <c r="J187" s="234">
        <v>250</v>
      </c>
      <c r="K187" s="234">
        <v>250</v>
      </c>
      <c r="L187" s="20"/>
    </row>
    <row r="188" spans="2:12" ht="24.75" customHeight="1">
      <c r="B188" s="301" t="s">
        <v>191</v>
      </c>
      <c r="C188" s="301"/>
      <c r="D188" s="20">
        <v>150</v>
      </c>
      <c r="E188" s="20">
        <v>130</v>
      </c>
      <c r="F188" s="234">
        <v>30</v>
      </c>
      <c r="G188" s="234">
        <v>60</v>
      </c>
      <c r="H188" s="234">
        <v>90</v>
      </c>
      <c r="I188" s="234">
        <v>150</v>
      </c>
      <c r="J188" s="234">
        <v>150</v>
      </c>
      <c r="K188" s="234">
        <v>150</v>
      </c>
      <c r="L188" s="20"/>
    </row>
    <row r="189" spans="2:12" ht="24" customHeight="1">
      <c r="B189" s="301" t="s">
        <v>192</v>
      </c>
      <c r="C189" s="301"/>
      <c r="D189" s="20">
        <v>160</v>
      </c>
      <c r="E189" s="20">
        <v>120</v>
      </c>
      <c r="F189" s="234">
        <v>120</v>
      </c>
      <c r="G189" s="234">
        <v>135</v>
      </c>
      <c r="H189" s="234">
        <v>145</v>
      </c>
      <c r="I189" s="234">
        <v>160</v>
      </c>
      <c r="J189" s="234">
        <v>160</v>
      </c>
      <c r="K189" s="234">
        <v>160</v>
      </c>
      <c r="L189" s="20"/>
    </row>
    <row r="190" spans="2:12" ht="29.25" customHeight="1">
      <c r="B190" s="301" t="s">
        <v>193</v>
      </c>
      <c r="C190" s="301"/>
      <c r="D190" s="20">
        <v>4500</v>
      </c>
      <c r="E190" s="20">
        <v>4200</v>
      </c>
      <c r="F190" s="234">
        <v>1000</v>
      </c>
      <c r="G190" s="234">
        <v>2100</v>
      </c>
      <c r="H190" s="234">
        <v>2400</v>
      </c>
      <c r="I190" s="234">
        <v>4000</v>
      </c>
      <c r="J190" s="234">
        <v>4000</v>
      </c>
      <c r="K190" s="234">
        <v>4000</v>
      </c>
      <c r="L190" s="20"/>
    </row>
    <row r="191" spans="2:12" ht="27.75" customHeight="1">
      <c r="B191" s="301" t="s">
        <v>194</v>
      </c>
      <c r="C191" s="301"/>
      <c r="D191" s="20">
        <v>3600</v>
      </c>
      <c r="E191" s="20">
        <v>4000</v>
      </c>
      <c r="F191" s="234">
        <v>800</v>
      </c>
      <c r="G191" s="234">
        <v>1800</v>
      </c>
      <c r="H191" s="234">
        <v>3200</v>
      </c>
      <c r="I191" s="234">
        <v>3500</v>
      </c>
      <c r="J191" s="234">
        <v>3500</v>
      </c>
      <c r="K191" s="234">
        <v>3500</v>
      </c>
      <c r="L191" s="20"/>
    </row>
    <row r="192" spans="2:12" ht="24.75" customHeight="1">
      <c r="B192" s="310" t="s">
        <v>195</v>
      </c>
      <c r="C192" s="311"/>
      <c r="D192" s="20">
        <v>3500</v>
      </c>
      <c r="E192" s="20">
        <v>4400</v>
      </c>
      <c r="F192" s="234">
        <v>1200</v>
      </c>
      <c r="G192" s="234">
        <v>2000</v>
      </c>
      <c r="H192" s="234">
        <v>3300</v>
      </c>
      <c r="I192" s="234">
        <v>3600</v>
      </c>
      <c r="J192" s="234">
        <v>3600</v>
      </c>
      <c r="K192" s="234">
        <v>3600</v>
      </c>
      <c r="L192" s="20"/>
    </row>
    <row r="193" spans="2:12">
      <c r="B193" s="301" t="s">
        <v>196</v>
      </c>
      <c r="C193" s="301"/>
      <c r="D193" s="20">
        <v>4</v>
      </c>
      <c r="E193" s="20">
        <v>4</v>
      </c>
      <c r="F193" s="234">
        <v>4</v>
      </c>
      <c r="G193" s="234">
        <v>4</v>
      </c>
      <c r="H193" s="234">
        <v>4</v>
      </c>
      <c r="I193" s="234">
        <v>4</v>
      </c>
      <c r="J193" s="234">
        <v>4</v>
      </c>
      <c r="K193" s="234">
        <v>4</v>
      </c>
      <c r="L193" s="20"/>
    </row>
    <row r="194" spans="2:12">
      <c r="B194" s="301" t="s">
        <v>197</v>
      </c>
      <c r="C194" s="301"/>
      <c r="D194" s="151">
        <v>250</v>
      </c>
      <c r="E194" s="20">
        <v>400</v>
      </c>
      <c r="F194" s="234">
        <v>370</v>
      </c>
      <c r="G194" s="234">
        <v>380</v>
      </c>
      <c r="H194" s="234">
        <v>390</v>
      </c>
      <c r="I194" s="234">
        <v>450</v>
      </c>
      <c r="J194" s="234">
        <v>450</v>
      </c>
      <c r="K194" s="234">
        <v>450</v>
      </c>
      <c r="L194" s="20"/>
    </row>
    <row r="195" spans="2:12">
      <c r="B195" s="96" t="s">
        <v>143</v>
      </c>
      <c r="C195" s="22"/>
      <c r="D195" s="229">
        <v>7988611.9000000004</v>
      </c>
      <c r="E195" s="117">
        <v>9528042.1999999993</v>
      </c>
      <c r="F195" s="20">
        <v>1849926</v>
      </c>
      <c r="G195" s="20">
        <v>3781997.8999999994</v>
      </c>
      <c r="H195" s="20">
        <v>6327893.1999999993</v>
      </c>
      <c r="I195" s="117">
        <v>9079898.8000000007</v>
      </c>
      <c r="J195" s="117">
        <v>9079898.8000000007</v>
      </c>
      <c r="K195" s="117">
        <v>9079898.8000000007</v>
      </c>
      <c r="L195" s="20"/>
    </row>
    <row r="196" spans="2:12">
      <c r="B196" s="182"/>
      <c r="C196" s="182"/>
      <c r="D196" s="190"/>
      <c r="E196" s="191"/>
      <c r="F196" s="170"/>
      <c r="G196" s="170"/>
      <c r="H196" s="170"/>
      <c r="I196" s="170"/>
      <c r="J196" s="170"/>
      <c r="K196" s="170"/>
      <c r="L196" s="170"/>
    </row>
    <row r="197" spans="2:12">
      <c r="B197" s="17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>
      <c r="B198" s="12" t="s">
        <v>131</v>
      </c>
      <c r="C198" s="7" t="s">
        <v>132</v>
      </c>
      <c r="D198" s="14"/>
      <c r="E198" s="14"/>
      <c r="F198" s="6"/>
      <c r="G198" s="6"/>
      <c r="H198" s="6"/>
      <c r="I198" s="6"/>
      <c r="J198" s="6"/>
      <c r="K198" s="6"/>
      <c r="L198" s="6"/>
    </row>
    <row r="199" spans="2:12" ht="25.5">
      <c r="B199" s="12" t="s">
        <v>133</v>
      </c>
      <c r="C199" s="7">
        <v>104003</v>
      </c>
      <c r="D199" s="6"/>
      <c r="E199" s="6"/>
      <c r="F199" s="6"/>
      <c r="G199" s="6"/>
      <c r="H199" s="6"/>
      <c r="I199" s="6"/>
      <c r="J199" s="6"/>
      <c r="K199" s="6"/>
      <c r="L199" s="6"/>
    </row>
    <row r="200" spans="2:12" ht="25.5">
      <c r="B200" s="12" t="s">
        <v>134</v>
      </c>
      <c r="C200" s="7" t="s">
        <v>35</v>
      </c>
      <c r="D200" s="6"/>
      <c r="E200" s="6"/>
      <c r="F200" s="6"/>
      <c r="G200" s="6"/>
      <c r="H200" s="6"/>
      <c r="I200" s="6"/>
      <c r="J200" s="6"/>
      <c r="K200" s="6"/>
      <c r="L200" s="6"/>
    </row>
    <row r="201" spans="2:12">
      <c r="B201" s="12" t="s">
        <v>135</v>
      </c>
      <c r="C201" s="7">
        <v>1120</v>
      </c>
      <c r="D201" s="294" t="s">
        <v>136</v>
      </c>
      <c r="E201" s="294"/>
      <c r="F201" s="294"/>
      <c r="G201" s="294"/>
      <c r="H201" s="294"/>
      <c r="I201" s="294"/>
      <c r="J201" s="294"/>
      <c r="K201" s="294"/>
      <c r="L201" s="294"/>
    </row>
    <row r="202" spans="2:12" ht="15" customHeight="1">
      <c r="B202" s="12" t="s">
        <v>137</v>
      </c>
      <c r="C202" s="205">
        <v>11002</v>
      </c>
      <c r="D202" s="68" t="s">
        <v>279</v>
      </c>
      <c r="E202" s="68" t="s">
        <v>20</v>
      </c>
      <c r="F202" s="92" t="s">
        <v>21</v>
      </c>
      <c r="G202" s="92" t="s">
        <v>22</v>
      </c>
      <c r="H202" s="92" t="s">
        <v>23</v>
      </c>
      <c r="I202" s="68" t="s">
        <v>24</v>
      </c>
      <c r="J202" s="68" t="s">
        <v>280</v>
      </c>
      <c r="K202" s="68" t="s">
        <v>281</v>
      </c>
      <c r="L202" s="295" t="s">
        <v>138</v>
      </c>
    </row>
    <row r="203" spans="2:12">
      <c r="B203" s="19" t="s">
        <v>39</v>
      </c>
      <c r="C203" s="153" t="s">
        <v>70</v>
      </c>
      <c r="D203" s="93"/>
      <c r="E203" s="93"/>
      <c r="F203" s="94"/>
      <c r="G203" s="94"/>
      <c r="H203" s="94"/>
      <c r="I203" s="93"/>
      <c r="J203" s="93"/>
      <c r="K203" s="93"/>
      <c r="L203" s="296"/>
    </row>
    <row r="204" spans="2:12" ht="27.75" customHeight="1">
      <c r="B204" s="19" t="s">
        <v>139</v>
      </c>
      <c r="C204" s="154" t="s">
        <v>71</v>
      </c>
      <c r="D204" s="93"/>
      <c r="E204" s="93"/>
      <c r="F204" s="94"/>
      <c r="G204" s="94"/>
      <c r="H204" s="94"/>
      <c r="I204" s="93"/>
      <c r="J204" s="93"/>
      <c r="K204" s="93"/>
      <c r="L204" s="296"/>
    </row>
    <row r="205" spans="2:12">
      <c r="B205" s="19" t="s">
        <v>42</v>
      </c>
      <c r="C205" s="74" t="s">
        <v>43</v>
      </c>
      <c r="D205" s="93"/>
      <c r="E205" s="93"/>
      <c r="F205" s="94"/>
      <c r="G205" s="94"/>
      <c r="H205" s="94"/>
      <c r="I205" s="93"/>
      <c r="J205" s="93"/>
      <c r="K205" s="93"/>
      <c r="L205" s="296"/>
    </row>
    <row r="206" spans="2:12" ht="25.5">
      <c r="B206" s="7" t="s">
        <v>140</v>
      </c>
      <c r="C206" s="7" t="s">
        <v>198</v>
      </c>
      <c r="D206" s="93"/>
      <c r="E206" s="93"/>
      <c r="F206" s="94"/>
      <c r="G206" s="94"/>
      <c r="H206" s="94"/>
      <c r="I206" s="93"/>
      <c r="J206" s="93"/>
      <c r="K206" s="93"/>
      <c r="L206" s="296"/>
    </row>
    <row r="207" spans="2:12">
      <c r="B207" s="55"/>
      <c r="C207" s="56" t="s">
        <v>141</v>
      </c>
      <c r="D207" s="69"/>
      <c r="E207" s="69"/>
      <c r="F207" s="95"/>
      <c r="G207" s="95"/>
      <c r="H207" s="95"/>
      <c r="I207" s="69"/>
      <c r="J207" s="69"/>
      <c r="K207" s="69"/>
      <c r="L207" s="297"/>
    </row>
    <row r="208" spans="2:12">
      <c r="B208" s="302" t="s">
        <v>199</v>
      </c>
      <c r="C208" s="303"/>
      <c r="D208" s="20"/>
      <c r="E208" s="20">
        <v>4600</v>
      </c>
      <c r="F208" s="20">
        <v>4800</v>
      </c>
      <c r="G208" s="20">
        <v>5000</v>
      </c>
      <c r="H208" s="20">
        <v>5200</v>
      </c>
      <c r="I208" s="110">
        <v>5400</v>
      </c>
      <c r="J208" s="110">
        <v>5600</v>
      </c>
      <c r="K208" s="110">
        <v>5800</v>
      </c>
      <c r="L208" s="20" t="s">
        <v>142</v>
      </c>
    </row>
    <row r="209" spans="2:12" ht="15.75" customHeight="1">
      <c r="B209" s="302" t="s">
        <v>200</v>
      </c>
      <c r="C209" s="303"/>
      <c r="D209" s="20"/>
      <c r="E209" s="20">
        <v>100</v>
      </c>
      <c r="F209" s="20">
        <v>25</v>
      </c>
      <c r="G209" s="20">
        <v>40</v>
      </c>
      <c r="H209" s="20">
        <v>55</v>
      </c>
      <c r="I209" s="110">
        <v>65</v>
      </c>
      <c r="J209" s="110">
        <v>120</v>
      </c>
      <c r="K209" s="110">
        <v>130</v>
      </c>
      <c r="L209" s="20"/>
    </row>
    <row r="210" spans="2:12">
      <c r="B210" s="302" t="s">
        <v>201</v>
      </c>
      <c r="C210" s="303"/>
      <c r="D210" s="20"/>
      <c r="E210" s="20">
        <v>150</v>
      </c>
      <c r="F210" s="20">
        <v>35</v>
      </c>
      <c r="G210" s="20">
        <v>50</v>
      </c>
      <c r="H210" s="20">
        <v>65</v>
      </c>
      <c r="I210" s="110">
        <v>70</v>
      </c>
      <c r="J210" s="110">
        <v>140</v>
      </c>
      <c r="K210" s="110">
        <v>160</v>
      </c>
      <c r="L210" s="20"/>
    </row>
    <row r="211" spans="2:12">
      <c r="B211" s="302" t="s">
        <v>202</v>
      </c>
      <c r="C211" s="303"/>
      <c r="D211" s="20"/>
      <c r="E211" s="20">
        <v>300</v>
      </c>
      <c r="F211" s="20">
        <v>90</v>
      </c>
      <c r="G211" s="20">
        <v>100</v>
      </c>
      <c r="H211" s="20">
        <v>110</v>
      </c>
      <c r="I211" s="110">
        <v>120</v>
      </c>
      <c r="J211" s="110">
        <v>140</v>
      </c>
      <c r="K211" s="110">
        <v>160</v>
      </c>
      <c r="L211" s="20"/>
    </row>
    <row r="212" spans="2:12">
      <c r="B212" s="302" t="s">
        <v>203</v>
      </c>
      <c r="C212" s="303"/>
      <c r="D212" s="20"/>
      <c r="E212" s="20">
        <v>30</v>
      </c>
      <c r="F212" s="20">
        <v>5</v>
      </c>
      <c r="G212" s="20">
        <v>10</v>
      </c>
      <c r="H212" s="20">
        <v>15</v>
      </c>
      <c r="I212" s="110">
        <v>25</v>
      </c>
      <c r="J212" s="110">
        <v>30</v>
      </c>
      <c r="K212" s="110">
        <v>40</v>
      </c>
      <c r="L212" s="20"/>
    </row>
    <row r="213" spans="2:12">
      <c r="B213" s="302" t="s">
        <v>204</v>
      </c>
      <c r="C213" s="303"/>
      <c r="D213" s="20"/>
      <c r="E213" s="20">
        <v>300</v>
      </c>
      <c r="F213" s="20">
        <v>50</v>
      </c>
      <c r="G213" s="20">
        <v>80</v>
      </c>
      <c r="H213" s="20">
        <v>100</v>
      </c>
      <c r="I213" s="110">
        <v>150</v>
      </c>
      <c r="J213" s="110">
        <v>300</v>
      </c>
      <c r="K213" s="110">
        <v>400</v>
      </c>
      <c r="L213" s="20"/>
    </row>
    <row r="214" spans="2:12">
      <c r="B214" s="302" t="s">
        <v>205</v>
      </c>
      <c r="C214" s="303"/>
      <c r="D214" s="20"/>
      <c r="E214" s="20">
        <v>600</v>
      </c>
      <c r="F214" s="20">
        <v>220</v>
      </c>
      <c r="G214" s="20">
        <v>250</v>
      </c>
      <c r="H214" s="20">
        <v>280</v>
      </c>
      <c r="I214" s="110">
        <v>310</v>
      </c>
      <c r="J214" s="110">
        <v>350</v>
      </c>
      <c r="K214" s="110">
        <v>400</v>
      </c>
      <c r="L214" s="20"/>
    </row>
    <row r="215" spans="2:12">
      <c r="B215" s="96" t="s">
        <v>143</v>
      </c>
      <c r="C215" s="22"/>
      <c r="D215" s="20"/>
      <c r="E215" s="20">
        <v>535397.6</v>
      </c>
      <c r="F215" s="20">
        <f>I215*20%</f>
        <v>112454.95999999999</v>
      </c>
      <c r="G215" s="20">
        <f>I215*45%</f>
        <v>253023.65999999997</v>
      </c>
      <c r="H215" s="20">
        <f>I215*70%</f>
        <v>393592.35999999993</v>
      </c>
      <c r="I215" s="20">
        <v>562274.79999999993</v>
      </c>
      <c r="J215" s="20">
        <v>572975.69999999995</v>
      </c>
      <c r="K215" s="20">
        <v>579613.69999999995</v>
      </c>
      <c r="L215" s="20"/>
    </row>
    <row r="216" spans="2:12">
      <c r="B216" s="17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>
      <c r="B217" s="17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>
      <c r="B218" s="17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>
      <c r="B219" s="17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2:12">
      <c r="B220" s="12" t="s">
        <v>131</v>
      </c>
      <c r="C220" s="7" t="s">
        <v>132</v>
      </c>
      <c r="D220" s="14"/>
      <c r="E220" s="14"/>
      <c r="F220" s="6"/>
      <c r="G220" s="6"/>
      <c r="H220" s="6"/>
      <c r="I220" s="6"/>
      <c r="J220" s="6"/>
      <c r="K220" s="6"/>
      <c r="L220" s="6"/>
    </row>
    <row r="221" spans="2:12" ht="25.5">
      <c r="B221" s="12" t="s">
        <v>133</v>
      </c>
      <c r="C221" s="7">
        <v>104003</v>
      </c>
      <c r="D221" s="6"/>
      <c r="E221" s="6"/>
      <c r="F221" s="6"/>
      <c r="G221" s="6"/>
      <c r="H221" s="6"/>
      <c r="I221" s="6"/>
      <c r="J221" s="6"/>
      <c r="K221" s="6"/>
      <c r="L221" s="6"/>
    </row>
    <row r="222" spans="2:12" ht="25.5">
      <c r="B222" s="12" t="s">
        <v>134</v>
      </c>
      <c r="C222" s="7" t="s">
        <v>35</v>
      </c>
      <c r="D222" s="6"/>
      <c r="E222" s="6"/>
      <c r="F222" s="6"/>
      <c r="G222" s="6"/>
      <c r="H222" s="6"/>
      <c r="I222" s="6"/>
      <c r="J222" s="6"/>
      <c r="K222" s="6"/>
      <c r="L222" s="6"/>
    </row>
    <row r="223" spans="2:12">
      <c r="B223" s="12" t="s">
        <v>135</v>
      </c>
      <c r="C223" s="7">
        <v>1120</v>
      </c>
      <c r="D223" s="294" t="s">
        <v>136</v>
      </c>
      <c r="E223" s="294"/>
      <c r="F223" s="294"/>
      <c r="G223" s="294"/>
      <c r="H223" s="294"/>
      <c r="I223" s="294"/>
      <c r="J223" s="294"/>
      <c r="K223" s="294"/>
      <c r="L223" s="294"/>
    </row>
    <row r="224" spans="2:12" ht="15" customHeight="1">
      <c r="B224" s="12" t="s">
        <v>137</v>
      </c>
      <c r="C224" s="205">
        <v>11004</v>
      </c>
      <c r="D224" s="68" t="s">
        <v>279</v>
      </c>
      <c r="E224" s="68" t="s">
        <v>20</v>
      </c>
      <c r="F224" s="92" t="s">
        <v>21</v>
      </c>
      <c r="G224" s="92" t="s">
        <v>22</v>
      </c>
      <c r="H224" s="92" t="s">
        <v>23</v>
      </c>
      <c r="I224" s="68" t="s">
        <v>24</v>
      </c>
      <c r="J224" s="68" t="s">
        <v>280</v>
      </c>
      <c r="K224" s="68" t="s">
        <v>281</v>
      </c>
      <c r="L224" s="295" t="s">
        <v>138</v>
      </c>
    </row>
    <row r="225" spans="2:14" ht="25.5">
      <c r="B225" s="19" t="s">
        <v>39</v>
      </c>
      <c r="C225" s="48" t="s">
        <v>73</v>
      </c>
      <c r="D225" s="93"/>
      <c r="E225" s="93"/>
      <c r="F225" s="94"/>
      <c r="G225" s="94"/>
      <c r="H225" s="94"/>
      <c r="I225" s="93"/>
      <c r="J225" s="93"/>
      <c r="K225" s="93"/>
      <c r="L225" s="296"/>
    </row>
    <row r="226" spans="2:14" ht="41.25" customHeight="1">
      <c r="B226" s="19" t="s">
        <v>139</v>
      </c>
      <c r="C226" s="7" t="s">
        <v>74</v>
      </c>
      <c r="D226" s="93"/>
      <c r="E226" s="93"/>
      <c r="F226" s="94"/>
      <c r="G226" s="94"/>
      <c r="H226" s="94"/>
      <c r="I226" s="93"/>
      <c r="J226" s="93"/>
      <c r="K226" s="93"/>
      <c r="L226" s="296"/>
    </row>
    <row r="227" spans="2:14">
      <c r="B227" s="19" t="s">
        <v>42</v>
      </c>
      <c r="C227" s="74" t="s">
        <v>43</v>
      </c>
      <c r="D227" s="93"/>
      <c r="E227" s="93"/>
      <c r="F227" s="94"/>
      <c r="G227" s="94"/>
      <c r="H227" s="94"/>
      <c r="I227" s="93"/>
      <c r="J227" s="93"/>
      <c r="K227" s="93"/>
      <c r="L227" s="296"/>
    </row>
    <row r="228" spans="2:14" ht="37.5" customHeight="1">
      <c r="B228" s="7" t="s">
        <v>140</v>
      </c>
      <c r="C228" s="7" t="s">
        <v>286</v>
      </c>
      <c r="D228" s="93"/>
      <c r="E228" s="93"/>
      <c r="F228" s="94"/>
      <c r="G228" s="94"/>
      <c r="H228" s="94"/>
      <c r="I228" s="93"/>
      <c r="J228" s="93"/>
      <c r="K228" s="93"/>
      <c r="L228" s="296"/>
    </row>
    <row r="229" spans="2:14">
      <c r="B229" s="55"/>
      <c r="C229" s="56" t="s">
        <v>141</v>
      </c>
      <c r="D229" s="69"/>
      <c r="E229" s="69"/>
      <c r="F229" s="95"/>
      <c r="G229" s="95"/>
      <c r="H229" s="95"/>
      <c r="I229" s="69"/>
      <c r="J229" s="69"/>
      <c r="K229" s="69"/>
      <c r="L229" s="297"/>
    </row>
    <row r="230" spans="2:14" ht="15" customHeight="1">
      <c r="B230" s="305" t="s">
        <v>210</v>
      </c>
      <c r="C230" s="305"/>
      <c r="D230" s="20"/>
      <c r="E230" s="20">
        <v>3900</v>
      </c>
      <c r="F230" s="20">
        <v>507</v>
      </c>
      <c r="G230" s="20">
        <v>1157</v>
      </c>
      <c r="H230" s="20">
        <v>2327</v>
      </c>
      <c r="I230" s="119">
        <v>3900</v>
      </c>
      <c r="J230" s="119">
        <v>3900</v>
      </c>
      <c r="K230" s="119">
        <v>3900</v>
      </c>
      <c r="L230" s="20" t="s">
        <v>142</v>
      </c>
      <c r="N230" s="120"/>
    </row>
    <row r="231" spans="2:14" ht="15" customHeight="1">
      <c r="B231" s="121" t="s">
        <v>143</v>
      </c>
      <c r="C231" s="174"/>
      <c r="D231" s="103"/>
      <c r="E231" s="103">
        <v>150000</v>
      </c>
      <c r="F231" s="103">
        <v>20000</v>
      </c>
      <c r="G231" s="103">
        <v>45000</v>
      </c>
      <c r="H231" s="103">
        <v>90000</v>
      </c>
      <c r="I231" s="103">
        <v>150000</v>
      </c>
      <c r="J231" s="103">
        <v>150000</v>
      </c>
      <c r="K231" s="103">
        <v>150000</v>
      </c>
      <c r="L231" s="20"/>
    </row>
    <row r="232" spans="2:14" ht="15" customHeight="1">
      <c r="B232" s="182"/>
      <c r="C232" s="182"/>
      <c r="D232" s="193"/>
      <c r="E232" s="193"/>
      <c r="F232" s="193"/>
      <c r="G232" s="193"/>
      <c r="H232" s="193"/>
      <c r="I232" s="193"/>
      <c r="J232" s="193"/>
      <c r="K232" s="193"/>
      <c r="L232" s="170"/>
    </row>
    <row r="233" spans="2:14">
      <c r="B233" s="17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2:14">
      <c r="B234" s="12" t="s">
        <v>131</v>
      </c>
      <c r="C234" s="7" t="s">
        <v>132</v>
      </c>
      <c r="D234" s="14"/>
      <c r="E234" s="14"/>
      <c r="F234" s="6"/>
      <c r="G234" s="6"/>
      <c r="H234" s="6"/>
      <c r="I234" s="6"/>
      <c r="J234" s="6"/>
      <c r="K234" s="6"/>
      <c r="L234" s="6"/>
    </row>
    <row r="235" spans="2:14" ht="25.5">
      <c r="B235" s="12" t="s">
        <v>133</v>
      </c>
      <c r="C235" s="7">
        <v>104003</v>
      </c>
      <c r="D235" s="6"/>
      <c r="E235" s="6"/>
      <c r="F235" s="6"/>
      <c r="G235" s="6"/>
      <c r="H235" s="6"/>
      <c r="I235" s="6"/>
      <c r="J235" s="6"/>
      <c r="K235" s="6"/>
      <c r="L235" s="6"/>
    </row>
    <row r="236" spans="2:14" ht="25.5">
      <c r="B236" s="12" t="s">
        <v>134</v>
      </c>
      <c r="C236" s="7" t="s">
        <v>35</v>
      </c>
      <c r="D236" s="6"/>
      <c r="E236" s="6"/>
      <c r="F236" s="6"/>
      <c r="G236" s="6"/>
      <c r="H236" s="6"/>
      <c r="I236" s="6"/>
      <c r="J236" s="6"/>
      <c r="K236" s="6"/>
      <c r="L236" s="6"/>
    </row>
    <row r="237" spans="2:14">
      <c r="B237" s="12" t="s">
        <v>135</v>
      </c>
      <c r="C237" s="7">
        <v>1120</v>
      </c>
      <c r="D237" s="294" t="s">
        <v>136</v>
      </c>
      <c r="E237" s="294"/>
      <c r="F237" s="294"/>
      <c r="G237" s="294"/>
      <c r="H237" s="294"/>
      <c r="I237" s="294"/>
      <c r="J237" s="294"/>
      <c r="K237" s="294"/>
      <c r="L237" s="294"/>
    </row>
    <row r="238" spans="2:14" ht="23.25" customHeight="1">
      <c r="B238" s="12" t="s">
        <v>137</v>
      </c>
      <c r="C238" s="205">
        <v>11005</v>
      </c>
      <c r="D238" s="68" t="s">
        <v>279</v>
      </c>
      <c r="E238" s="68" t="s">
        <v>20</v>
      </c>
      <c r="F238" s="92" t="s">
        <v>21</v>
      </c>
      <c r="G238" s="92" t="s">
        <v>22</v>
      </c>
      <c r="H238" s="92" t="s">
        <v>23</v>
      </c>
      <c r="I238" s="68" t="s">
        <v>24</v>
      </c>
      <c r="J238" s="68" t="s">
        <v>280</v>
      </c>
      <c r="K238" s="68" t="s">
        <v>281</v>
      </c>
      <c r="L238" s="295" t="s">
        <v>138</v>
      </c>
    </row>
    <row r="239" spans="2:14" ht="24.75" customHeight="1">
      <c r="B239" s="19" t="s">
        <v>39</v>
      </c>
      <c r="C239" s="155" t="s">
        <v>211</v>
      </c>
      <c r="D239" s="93"/>
      <c r="E239" s="93"/>
      <c r="F239" s="94"/>
      <c r="G239" s="94"/>
      <c r="H239" s="94"/>
      <c r="I239" s="93"/>
      <c r="J239" s="93"/>
      <c r="K239" s="93"/>
      <c r="L239" s="296"/>
    </row>
    <row r="240" spans="2:14" ht="48">
      <c r="B240" s="19" t="s">
        <v>139</v>
      </c>
      <c r="C240" s="194" t="s">
        <v>212</v>
      </c>
      <c r="D240" s="93"/>
      <c r="E240" s="93"/>
      <c r="F240" s="94"/>
      <c r="G240" s="94"/>
      <c r="H240" s="94"/>
      <c r="I240" s="93"/>
      <c r="J240" s="93"/>
      <c r="K240" s="93"/>
      <c r="L240" s="296"/>
    </row>
    <row r="241" spans="2:12">
      <c r="B241" s="19" t="s">
        <v>42</v>
      </c>
      <c r="C241" s="122" t="s">
        <v>43</v>
      </c>
      <c r="D241" s="93"/>
      <c r="E241" s="93"/>
      <c r="F241" s="94"/>
      <c r="G241" s="94"/>
      <c r="H241" s="94"/>
      <c r="I241" s="93"/>
      <c r="J241" s="93"/>
      <c r="K241" s="93"/>
      <c r="L241" s="296"/>
    </row>
    <row r="242" spans="2:12" ht="25.5">
      <c r="B242" s="7" t="s">
        <v>140</v>
      </c>
      <c r="C242" s="7" t="s">
        <v>287</v>
      </c>
      <c r="D242" s="93"/>
      <c r="E242" s="93"/>
      <c r="F242" s="94"/>
      <c r="G242" s="94"/>
      <c r="H242" s="94"/>
      <c r="I242" s="93"/>
      <c r="J242" s="93"/>
      <c r="K242" s="93"/>
      <c r="L242" s="296"/>
    </row>
    <row r="243" spans="2:12">
      <c r="B243" s="55"/>
      <c r="C243" s="56" t="s">
        <v>141</v>
      </c>
      <c r="D243" s="69"/>
      <c r="E243" s="69"/>
      <c r="F243" s="95"/>
      <c r="G243" s="95"/>
      <c r="H243" s="95"/>
      <c r="I243" s="69"/>
      <c r="J243" s="69"/>
      <c r="K243" s="69"/>
      <c r="L243" s="297"/>
    </row>
    <row r="244" spans="2:12" ht="28.5" customHeight="1">
      <c r="B244" s="305" t="s">
        <v>213</v>
      </c>
      <c r="C244" s="305"/>
      <c r="D244" s="109"/>
      <c r="E244" s="109">
        <v>110</v>
      </c>
      <c r="F244" s="109"/>
      <c r="G244" s="109"/>
      <c r="H244" s="109"/>
      <c r="I244" s="109">
        <v>110</v>
      </c>
      <c r="J244" s="109">
        <v>110</v>
      </c>
      <c r="K244" s="109">
        <v>110</v>
      </c>
      <c r="L244" s="20" t="s">
        <v>142</v>
      </c>
    </row>
    <row r="245" spans="2:12">
      <c r="B245" s="305" t="s">
        <v>214</v>
      </c>
      <c r="C245" s="305"/>
      <c r="D245" s="109"/>
      <c r="E245" s="109">
        <v>5</v>
      </c>
      <c r="F245" s="109">
        <v>5</v>
      </c>
      <c r="G245" s="109">
        <v>5</v>
      </c>
      <c r="H245" s="109">
        <v>5</v>
      </c>
      <c r="I245" s="109">
        <v>5</v>
      </c>
      <c r="J245" s="109">
        <v>5</v>
      </c>
      <c r="K245" s="109">
        <v>5</v>
      </c>
      <c r="L245" s="20"/>
    </row>
    <row r="246" spans="2:12">
      <c r="B246" s="305" t="s">
        <v>215</v>
      </c>
      <c r="C246" s="305"/>
      <c r="D246" s="109"/>
      <c r="E246" s="109">
        <v>22</v>
      </c>
      <c r="F246" s="109">
        <v>22</v>
      </c>
      <c r="G246" s="109">
        <v>22</v>
      </c>
      <c r="H246" s="109">
        <v>22</v>
      </c>
      <c r="I246" s="109">
        <v>22</v>
      </c>
      <c r="J246" s="109">
        <v>22</v>
      </c>
      <c r="K246" s="109">
        <v>22</v>
      </c>
      <c r="L246" s="20"/>
    </row>
    <row r="247" spans="2:12">
      <c r="B247" s="305" t="s">
        <v>216</v>
      </c>
      <c r="C247" s="305"/>
      <c r="D247" s="109"/>
      <c r="E247" s="109">
        <v>5280</v>
      </c>
      <c r="F247" s="109">
        <v>942</v>
      </c>
      <c r="G247" s="109">
        <v>2556</v>
      </c>
      <c r="H247" s="109">
        <v>3724</v>
      </c>
      <c r="I247" s="109">
        <v>5280</v>
      </c>
      <c r="J247" s="109">
        <v>5280</v>
      </c>
      <c r="K247" s="109">
        <v>5280</v>
      </c>
      <c r="L247" s="20"/>
    </row>
    <row r="248" spans="2:12">
      <c r="B248" s="305" t="s">
        <v>217</v>
      </c>
      <c r="C248" s="305"/>
      <c r="D248" s="109"/>
      <c r="E248" s="109">
        <v>80</v>
      </c>
      <c r="F248" s="109">
        <v>80</v>
      </c>
      <c r="G248" s="109">
        <v>80</v>
      </c>
      <c r="H248" s="109">
        <v>80</v>
      </c>
      <c r="I248" s="109">
        <v>80</v>
      </c>
      <c r="J248" s="109">
        <v>80</v>
      </c>
      <c r="K248" s="109">
        <v>80</v>
      </c>
      <c r="L248" s="20"/>
    </row>
    <row r="249" spans="2:12" ht="26.25" customHeight="1">
      <c r="B249" s="307" t="s">
        <v>218</v>
      </c>
      <c r="C249" s="308"/>
      <c r="D249" s="109"/>
      <c r="E249" s="109">
        <v>11</v>
      </c>
      <c r="F249" s="109"/>
      <c r="G249" s="109"/>
      <c r="H249" s="109">
        <v>11</v>
      </c>
      <c r="I249" s="109">
        <v>11</v>
      </c>
      <c r="J249" s="109">
        <v>11</v>
      </c>
      <c r="K249" s="109"/>
      <c r="L249" s="20"/>
    </row>
    <row r="250" spans="2:12" ht="17.25" customHeight="1">
      <c r="B250" s="307" t="s">
        <v>219</v>
      </c>
      <c r="C250" s="308"/>
      <c r="D250" s="109"/>
      <c r="E250" s="109">
        <v>335.7</v>
      </c>
      <c r="F250" s="109"/>
      <c r="G250" s="109"/>
      <c r="H250" s="109"/>
      <c r="I250" s="109"/>
      <c r="J250" s="109"/>
      <c r="K250" s="109"/>
      <c r="L250" s="20"/>
    </row>
    <row r="251" spans="2:12">
      <c r="B251" s="121" t="s">
        <v>143</v>
      </c>
      <c r="C251" s="174"/>
      <c r="D251" s="109"/>
      <c r="E251" s="109">
        <v>36927.4</v>
      </c>
      <c r="F251" s="109">
        <v>7385.5</v>
      </c>
      <c r="G251" s="109">
        <v>18463.7</v>
      </c>
      <c r="H251" s="109">
        <v>27695.599999999999</v>
      </c>
      <c r="I251" s="109">
        <v>36927.4</v>
      </c>
      <c r="J251" s="109">
        <v>36927.4</v>
      </c>
      <c r="K251" s="109">
        <v>36927.4</v>
      </c>
      <c r="L251" s="20"/>
    </row>
    <row r="252" spans="2:12">
      <c r="B252" s="182"/>
      <c r="C252" s="182"/>
      <c r="D252" s="165"/>
      <c r="E252" s="165"/>
      <c r="F252" s="165"/>
      <c r="G252" s="165"/>
      <c r="H252" s="165"/>
      <c r="I252" s="165"/>
      <c r="J252" s="165"/>
      <c r="K252" s="165"/>
      <c r="L252" s="170"/>
    </row>
    <row r="253" spans="2:12">
      <c r="B253" s="12" t="s">
        <v>131</v>
      </c>
      <c r="C253" s="7" t="s">
        <v>132</v>
      </c>
      <c r="D253" s="14"/>
      <c r="E253" s="14"/>
      <c r="F253" s="6"/>
      <c r="G253" s="6"/>
      <c r="H253" s="6"/>
      <c r="I253" s="6"/>
      <c r="J253" s="6"/>
      <c r="K253" s="6"/>
      <c r="L253" s="6"/>
    </row>
    <row r="254" spans="2:12" ht="25.5">
      <c r="B254" s="12" t="s">
        <v>133</v>
      </c>
      <c r="C254" s="7">
        <v>104003</v>
      </c>
      <c r="D254" s="6"/>
      <c r="E254" s="6"/>
      <c r="F254" s="6"/>
      <c r="G254" s="6"/>
      <c r="H254" s="6"/>
      <c r="I254" s="6"/>
      <c r="J254" s="6"/>
      <c r="K254" s="6"/>
      <c r="L254" s="6"/>
    </row>
    <row r="255" spans="2:12" ht="25.5">
      <c r="B255" s="12" t="s">
        <v>134</v>
      </c>
      <c r="C255" s="7" t="s">
        <v>35</v>
      </c>
      <c r="D255" s="6"/>
      <c r="E255" s="6"/>
      <c r="F255" s="6"/>
      <c r="G255" s="6"/>
      <c r="H255" s="6"/>
      <c r="I255" s="6"/>
      <c r="J255" s="6"/>
      <c r="K255" s="6"/>
      <c r="L255" s="6"/>
    </row>
    <row r="256" spans="2:12">
      <c r="B256" s="12" t="s">
        <v>135</v>
      </c>
      <c r="C256" s="7">
        <v>1120</v>
      </c>
      <c r="D256" s="294" t="s">
        <v>136</v>
      </c>
      <c r="E256" s="294"/>
      <c r="F256" s="294"/>
      <c r="G256" s="294"/>
      <c r="H256" s="294"/>
      <c r="I256" s="294"/>
      <c r="J256" s="294"/>
      <c r="K256" s="294"/>
      <c r="L256" s="294"/>
    </row>
    <row r="257" spans="2:14" ht="27" customHeight="1">
      <c r="B257" s="12" t="s">
        <v>137</v>
      </c>
      <c r="C257" s="205">
        <v>11006</v>
      </c>
      <c r="D257" s="68" t="s">
        <v>279</v>
      </c>
      <c r="E257" s="68" t="s">
        <v>20</v>
      </c>
      <c r="F257" s="92" t="s">
        <v>21</v>
      </c>
      <c r="G257" s="92" t="s">
        <v>22</v>
      </c>
      <c r="H257" s="92" t="s">
        <v>23</v>
      </c>
      <c r="I257" s="68" t="s">
        <v>24</v>
      </c>
      <c r="J257" s="68" t="s">
        <v>280</v>
      </c>
      <c r="K257" s="68" t="s">
        <v>281</v>
      </c>
      <c r="L257" s="295" t="s">
        <v>138</v>
      </c>
    </row>
    <row r="258" spans="2:14" ht="39" customHeight="1">
      <c r="B258" s="19" t="s">
        <v>39</v>
      </c>
      <c r="C258" s="192" t="s">
        <v>327</v>
      </c>
      <c r="D258" s="93"/>
      <c r="E258" s="93"/>
      <c r="F258" s="94"/>
      <c r="G258" s="94"/>
      <c r="H258" s="94"/>
      <c r="I258" s="93"/>
      <c r="J258" s="93"/>
      <c r="K258" s="93"/>
      <c r="L258" s="296"/>
    </row>
    <row r="259" spans="2:14" ht="51.75">
      <c r="B259" s="19" t="s">
        <v>139</v>
      </c>
      <c r="C259" s="77" t="s">
        <v>72</v>
      </c>
      <c r="D259" s="93"/>
      <c r="E259" s="93"/>
      <c r="F259" s="94"/>
      <c r="G259" s="94"/>
      <c r="H259" s="94"/>
      <c r="I259" s="93"/>
      <c r="J259" s="93"/>
      <c r="K259" s="93"/>
      <c r="L259" s="296"/>
    </row>
    <row r="260" spans="2:14">
      <c r="B260" s="19" t="s">
        <v>42</v>
      </c>
      <c r="C260" s="74" t="s">
        <v>43</v>
      </c>
      <c r="D260" s="93"/>
      <c r="E260" s="93"/>
      <c r="F260" s="94"/>
      <c r="G260" s="94"/>
      <c r="H260" s="94"/>
      <c r="I260" s="93"/>
      <c r="J260" s="93"/>
      <c r="K260" s="93"/>
      <c r="L260" s="296"/>
    </row>
    <row r="261" spans="2:14" ht="25.5" customHeight="1">
      <c r="B261" s="7" t="s">
        <v>140</v>
      </c>
      <c r="C261" s="7" t="s">
        <v>35</v>
      </c>
      <c r="D261" s="93"/>
      <c r="E261" s="93"/>
      <c r="F261" s="94"/>
      <c r="G261" s="94"/>
      <c r="H261" s="94"/>
      <c r="I261" s="93"/>
      <c r="J261" s="93"/>
      <c r="K261" s="93"/>
      <c r="L261" s="62"/>
    </row>
    <row r="262" spans="2:14" ht="15.75" customHeight="1">
      <c r="B262" s="55"/>
      <c r="C262" s="56" t="s">
        <v>141</v>
      </c>
      <c r="D262" s="69"/>
      <c r="E262" s="69"/>
      <c r="F262" s="95"/>
      <c r="G262" s="95"/>
      <c r="H262" s="95"/>
      <c r="I262" s="69"/>
      <c r="J262" s="69"/>
      <c r="K262" s="69"/>
      <c r="L262" s="62"/>
    </row>
    <row r="263" spans="2:14">
      <c r="B263" s="305" t="s">
        <v>206</v>
      </c>
      <c r="C263" s="305"/>
      <c r="D263" s="20"/>
      <c r="E263" s="20"/>
      <c r="F263" s="20"/>
      <c r="G263" s="20"/>
      <c r="H263" s="20"/>
      <c r="I263" s="124">
        <v>75000</v>
      </c>
      <c r="J263" s="124">
        <v>75000</v>
      </c>
      <c r="K263" s="124">
        <v>75000</v>
      </c>
      <c r="L263" s="20" t="s">
        <v>142</v>
      </c>
      <c r="N263" s="120"/>
    </row>
    <row r="264" spans="2:14" ht="12.75" customHeight="1">
      <c r="B264" s="305" t="s">
        <v>207</v>
      </c>
      <c r="C264" s="305"/>
      <c r="D264" s="20"/>
      <c r="E264" s="20"/>
      <c r="F264" s="20"/>
      <c r="G264" s="20"/>
      <c r="H264" s="20"/>
      <c r="I264" s="119">
        <v>350</v>
      </c>
      <c r="J264" s="119">
        <v>350</v>
      </c>
      <c r="K264" s="119">
        <v>350</v>
      </c>
      <c r="L264" s="20"/>
      <c r="N264" s="120"/>
    </row>
    <row r="265" spans="2:14" ht="25.5" customHeight="1">
      <c r="B265" s="305" t="s">
        <v>208</v>
      </c>
      <c r="C265" s="305"/>
      <c r="D265" s="20"/>
      <c r="E265" s="20"/>
      <c r="F265" s="20"/>
      <c r="G265" s="20"/>
      <c r="H265" s="20"/>
      <c r="I265" s="119">
        <v>10</v>
      </c>
      <c r="J265" s="119">
        <v>10</v>
      </c>
      <c r="K265" s="119">
        <v>10</v>
      </c>
      <c r="L265" s="20"/>
      <c r="N265" s="120"/>
    </row>
    <row r="266" spans="2:14">
      <c r="B266" s="305" t="s">
        <v>209</v>
      </c>
      <c r="C266" s="305"/>
      <c r="D266" s="20"/>
      <c r="E266" s="20"/>
      <c r="F266" s="20"/>
      <c r="G266" s="20"/>
      <c r="H266" s="20"/>
      <c r="I266" s="119">
        <v>15</v>
      </c>
      <c r="J266" s="119">
        <v>15</v>
      </c>
      <c r="K266" s="119">
        <v>15</v>
      </c>
      <c r="L266" s="20"/>
      <c r="N266" s="120"/>
    </row>
    <row r="267" spans="2:14" ht="15" customHeight="1">
      <c r="B267" s="121" t="s">
        <v>143</v>
      </c>
      <c r="C267" s="174"/>
      <c r="D267" s="103"/>
      <c r="E267" s="103"/>
      <c r="F267" s="103"/>
      <c r="G267" s="103"/>
      <c r="H267" s="103"/>
      <c r="I267" s="103">
        <v>602661.9</v>
      </c>
      <c r="J267" s="103">
        <v>602661.9</v>
      </c>
      <c r="K267" s="103">
        <v>602661.9</v>
      </c>
      <c r="L267" s="20"/>
    </row>
    <row r="269" spans="2:14">
      <c r="B269" s="12" t="s">
        <v>131</v>
      </c>
      <c r="C269" s="7" t="s">
        <v>132</v>
      </c>
      <c r="D269" s="14"/>
      <c r="E269" s="14"/>
      <c r="F269" s="6"/>
      <c r="G269" s="6"/>
      <c r="H269" s="6"/>
      <c r="I269" s="6"/>
      <c r="J269" s="6"/>
      <c r="K269" s="6"/>
      <c r="L269" s="6"/>
    </row>
    <row r="270" spans="2:14" ht="25.5">
      <c r="B270" s="12" t="s">
        <v>133</v>
      </c>
      <c r="C270" s="7">
        <v>104003</v>
      </c>
      <c r="D270" s="6"/>
      <c r="E270" s="6"/>
      <c r="F270" s="6"/>
      <c r="G270" s="6"/>
      <c r="H270" s="6"/>
      <c r="I270" s="6"/>
      <c r="J270" s="6"/>
      <c r="K270" s="6"/>
      <c r="L270" s="6"/>
    </row>
    <row r="271" spans="2:14" ht="25.5">
      <c r="B271" s="12" t="s">
        <v>134</v>
      </c>
      <c r="C271" s="7" t="s">
        <v>35</v>
      </c>
      <c r="D271" s="6"/>
      <c r="E271" s="6"/>
      <c r="F271" s="6"/>
      <c r="G271" s="6"/>
      <c r="H271" s="6"/>
      <c r="I271" s="6"/>
      <c r="J271" s="6"/>
      <c r="K271" s="6"/>
      <c r="L271" s="6"/>
    </row>
    <row r="272" spans="2:14">
      <c r="B272" s="12" t="s">
        <v>135</v>
      </c>
      <c r="C272" s="7">
        <v>1120</v>
      </c>
      <c r="D272" s="294" t="s">
        <v>136</v>
      </c>
      <c r="E272" s="294"/>
      <c r="F272" s="294"/>
      <c r="G272" s="294"/>
      <c r="H272" s="294"/>
      <c r="I272" s="294"/>
      <c r="J272" s="294"/>
      <c r="K272" s="294"/>
      <c r="L272" s="294"/>
    </row>
    <row r="273" spans="2:12" ht="15" customHeight="1">
      <c r="B273" s="12" t="s">
        <v>137</v>
      </c>
      <c r="C273" s="205">
        <v>31001</v>
      </c>
      <c r="D273" s="68" t="s">
        <v>279</v>
      </c>
      <c r="E273" s="68" t="s">
        <v>20</v>
      </c>
      <c r="F273" s="92" t="s">
        <v>21</v>
      </c>
      <c r="G273" s="92" t="s">
        <v>22</v>
      </c>
      <c r="H273" s="92" t="s">
        <v>23</v>
      </c>
      <c r="I273" s="68" t="s">
        <v>24</v>
      </c>
      <c r="J273" s="68" t="s">
        <v>280</v>
      </c>
      <c r="K273" s="68" t="s">
        <v>281</v>
      </c>
      <c r="L273" s="295" t="s">
        <v>138</v>
      </c>
    </row>
    <row r="274" spans="2:12" ht="51">
      <c r="B274" s="19" t="s">
        <v>39</v>
      </c>
      <c r="C274" s="101" t="s">
        <v>311</v>
      </c>
      <c r="D274" s="93"/>
      <c r="E274" s="93"/>
      <c r="F274" s="94"/>
      <c r="G274" s="94"/>
      <c r="H274" s="94"/>
      <c r="I274" s="93"/>
      <c r="J274" s="93"/>
      <c r="K274" s="93"/>
      <c r="L274" s="296"/>
    </row>
    <row r="275" spans="2:12" ht="38.25">
      <c r="B275" s="19" t="s">
        <v>139</v>
      </c>
      <c r="C275" s="7" t="s">
        <v>76</v>
      </c>
      <c r="D275" s="93"/>
      <c r="E275" s="93"/>
      <c r="F275" s="94"/>
      <c r="G275" s="94"/>
      <c r="H275" s="94"/>
      <c r="I275" s="93"/>
      <c r="J275" s="93"/>
      <c r="K275" s="93"/>
      <c r="L275" s="296"/>
    </row>
    <row r="276" spans="2:12" ht="25.5">
      <c r="B276" s="19" t="s">
        <v>42</v>
      </c>
      <c r="C276" s="102" t="s">
        <v>52</v>
      </c>
      <c r="D276" s="93"/>
      <c r="E276" s="93"/>
      <c r="F276" s="94"/>
      <c r="G276" s="94"/>
      <c r="H276" s="94"/>
      <c r="I276" s="93"/>
      <c r="J276" s="93"/>
      <c r="K276" s="93"/>
      <c r="L276" s="296"/>
    </row>
    <row r="277" spans="2:12" ht="45.75" customHeight="1">
      <c r="B277" s="7" t="s">
        <v>361</v>
      </c>
      <c r="C277" s="7" t="s">
        <v>198</v>
      </c>
      <c r="D277" s="93"/>
      <c r="E277" s="93"/>
      <c r="F277" s="94"/>
      <c r="G277" s="94"/>
      <c r="H277" s="94"/>
      <c r="I277" s="93"/>
      <c r="J277" s="93"/>
      <c r="K277" s="93"/>
      <c r="L277" s="296"/>
    </row>
    <row r="278" spans="2:12">
      <c r="B278" s="73"/>
      <c r="C278" s="171" t="s">
        <v>141</v>
      </c>
      <c r="D278" s="69"/>
      <c r="E278" s="69"/>
      <c r="F278" s="95"/>
      <c r="G278" s="95"/>
      <c r="H278" s="95"/>
      <c r="I278" s="69"/>
      <c r="J278" s="69"/>
      <c r="K278" s="69"/>
      <c r="L278" s="297"/>
    </row>
    <row r="279" spans="2:12">
      <c r="B279" s="290" t="s">
        <v>360</v>
      </c>
      <c r="C279" s="291"/>
      <c r="D279" s="231"/>
      <c r="E279" s="231"/>
      <c r="F279" s="231"/>
      <c r="G279" s="231"/>
      <c r="H279" s="231"/>
      <c r="I279" s="231"/>
      <c r="J279" s="231"/>
      <c r="K279" s="231"/>
      <c r="L279" s="225"/>
    </row>
    <row r="280" spans="2:12">
      <c r="B280" s="21" t="s">
        <v>143</v>
      </c>
      <c r="C280" s="22"/>
      <c r="D280" s="20"/>
      <c r="E280" s="103">
        <v>4532</v>
      </c>
      <c r="F280" s="20">
        <v>0</v>
      </c>
      <c r="G280" s="103">
        <v>4530</v>
      </c>
      <c r="H280" s="103">
        <v>4530</v>
      </c>
      <c r="I280" s="103">
        <v>4530</v>
      </c>
      <c r="J280" s="20">
        <v>4530</v>
      </c>
      <c r="K280" s="20">
        <v>4530</v>
      </c>
      <c r="L280" s="20"/>
    </row>
    <row r="282" spans="2:12">
      <c r="B282" s="12" t="s">
        <v>131</v>
      </c>
      <c r="C282" s="7" t="s">
        <v>132</v>
      </c>
      <c r="D282" s="14"/>
      <c r="E282" s="14"/>
      <c r="F282" s="6"/>
      <c r="G282" s="6"/>
      <c r="H282" s="6"/>
      <c r="I282" s="6"/>
      <c r="J282" s="6"/>
      <c r="K282" s="6"/>
      <c r="L282" s="6"/>
    </row>
    <row r="283" spans="2:12" ht="25.5">
      <c r="B283" s="12" t="s">
        <v>133</v>
      </c>
      <c r="C283" s="7">
        <v>104003</v>
      </c>
      <c r="D283" s="6"/>
      <c r="E283" s="6"/>
      <c r="F283" s="6"/>
      <c r="G283" s="6"/>
      <c r="H283" s="6"/>
      <c r="I283" s="6"/>
      <c r="J283" s="6"/>
      <c r="K283" s="6"/>
      <c r="L283" s="6"/>
    </row>
    <row r="284" spans="2:12" ht="25.5">
      <c r="B284" s="12" t="s">
        <v>134</v>
      </c>
      <c r="C284" s="7" t="s">
        <v>35</v>
      </c>
      <c r="D284" s="6"/>
      <c r="E284" s="6"/>
      <c r="F284" s="6"/>
      <c r="G284" s="6"/>
      <c r="H284" s="6"/>
      <c r="I284" s="6"/>
      <c r="J284" s="6"/>
      <c r="K284" s="6"/>
      <c r="L284" s="6"/>
    </row>
    <row r="285" spans="2:12">
      <c r="B285" s="12" t="s">
        <v>135</v>
      </c>
      <c r="C285" s="7">
        <v>1120</v>
      </c>
      <c r="D285" s="294" t="s">
        <v>136</v>
      </c>
      <c r="E285" s="294"/>
      <c r="F285" s="294"/>
      <c r="G285" s="294"/>
      <c r="H285" s="294"/>
      <c r="I285" s="294"/>
      <c r="J285" s="294"/>
      <c r="K285" s="294"/>
      <c r="L285" s="294"/>
    </row>
    <row r="286" spans="2:12" ht="15" customHeight="1">
      <c r="B286" s="12" t="s">
        <v>137</v>
      </c>
      <c r="C286" s="205">
        <v>31002</v>
      </c>
      <c r="D286" s="68" t="s">
        <v>279</v>
      </c>
      <c r="E286" s="68" t="s">
        <v>20</v>
      </c>
      <c r="F286" s="92" t="s">
        <v>21</v>
      </c>
      <c r="G286" s="92" t="s">
        <v>22</v>
      </c>
      <c r="H286" s="92" t="s">
        <v>23</v>
      </c>
      <c r="I286" s="68" t="s">
        <v>24</v>
      </c>
      <c r="J286" s="68" t="s">
        <v>280</v>
      </c>
      <c r="K286" s="68" t="s">
        <v>281</v>
      </c>
      <c r="L286" s="295" t="s">
        <v>138</v>
      </c>
    </row>
    <row r="287" spans="2:12" ht="43.5" customHeight="1">
      <c r="B287" s="19" t="s">
        <v>39</v>
      </c>
      <c r="C287" s="101" t="s">
        <v>351</v>
      </c>
      <c r="D287" s="93"/>
      <c r="E287" s="93"/>
      <c r="F287" s="94"/>
      <c r="G287" s="94"/>
      <c r="H287" s="94"/>
      <c r="I287" s="93"/>
      <c r="J287" s="93"/>
      <c r="K287" s="93"/>
      <c r="L287" s="296"/>
    </row>
    <row r="288" spans="2:12" ht="36" customHeight="1">
      <c r="B288" s="19" t="s">
        <v>139</v>
      </c>
      <c r="C288" s="7" t="s">
        <v>353</v>
      </c>
      <c r="D288" s="93"/>
      <c r="E288" s="93"/>
      <c r="F288" s="94"/>
      <c r="G288" s="94"/>
      <c r="H288" s="94"/>
      <c r="I288" s="93"/>
      <c r="J288" s="93"/>
      <c r="K288" s="93"/>
      <c r="L288" s="296"/>
    </row>
    <row r="289" spans="2:12" ht="25.5">
      <c r="B289" s="19" t="s">
        <v>42</v>
      </c>
      <c r="C289" s="102" t="s">
        <v>52</v>
      </c>
      <c r="D289" s="93"/>
      <c r="E289" s="93"/>
      <c r="F289" s="94"/>
      <c r="G289" s="94"/>
      <c r="H289" s="94"/>
      <c r="I289" s="93"/>
      <c r="J289" s="93"/>
      <c r="K289" s="93"/>
      <c r="L289" s="296"/>
    </row>
    <row r="290" spans="2:12" ht="38.25">
      <c r="B290" s="7" t="s">
        <v>361</v>
      </c>
      <c r="C290" s="7" t="s">
        <v>363</v>
      </c>
      <c r="D290" s="93"/>
      <c r="E290" s="93"/>
      <c r="F290" s="94"/>
      <c r="G290" s="94"/>
      <c r="H290" s="94"/>
      <c r="I290" s="93"/>
      <c r="J290" s="93"/>
      <c r="K290" s="93"/>
      <c r="L290" s="296"/>
    </row>
    <row r="291" spans="2:12">
      <c r="B291" s="73"/>
      <c r="C291" s="171" t="s">
        <v>141</v>
      </c>
      <c r="D291" s="69"/>
      <c r="E291" s="69"/>
      <c r="F291" s="95"/>
      <c r="G291" s="95"/>
      <c r="H291" s="95"/>
      <c r="I291" s="69"/>
      <c r="J291" s="69"/>
      <c r="K291" s="69"/>
      <c r="L291" s="297"/>
    </row>
    <row r="292" spans="2:12">
      <c r="B292" s="292" t="s">
        <v>364</v>
      </c>
      <c r="C292" s="293"/>
      <c r="D292" s="231"/>
      <c r="E292" s="231"/>
      <c r="F292" s="231"/>
      <c r="G292" s="231"/>
      <c r="H292" s="231"/>
      <c r="I292" s="231"/>
      <c r="J292" s="231"/>
      <c r="K292" s="231"/>
      <c r="L292" s="225"/>
    </row>
    <row r="293" spans="2:12">
      <c r="B293" s="290" t="s">
        <v>365</v>
      </c>
      <c r="C293" s="291"/>
      <c r="D293" s="231"/>
      <c r="E293" s="231"/>
      <c r="F293" s="231"/>
      <c r="G293" s="231"/>
      <c r="H293" s="231"/>
      <c r="I293" s="231"/>
      <c r="J293" s="231"/>
      <c r="K293" s="231"/>
      <c r="L293" s="225"/>
    </row>
    <row r="294" spans="2:12">
      <c r="B294" s="290" t="s">
        <v>366</v>
      </c>
      <c r="C294" s="291"/>
      <c r="D294" s="231"/>
      <c r="E294" s="231"/>
      <c r="F294" s="231"/>
      <c r="G294" s="231"/>
      <c r="H294" s="231"/>
      <c r="I294" s="231"/>
      <c r="J294" s="231"/>
      <c r="K294" s="231"/>
      <c r="L294" s="225"/>
    </row>
    <row r="295" spans="2:12">
      <c r="B295" s="21" t="s">
        <v>143</v>
      </c>
      <c r="C295" s="22"/>
      <c r="D295" s="233">
        <v>21230</v>
      </c>
      <c r="E295" s="103">
        <v>0</v>
      </c>
      <c r="F295" s="20">
        <v>0</v>
      </c>
      <c r="G295" s="103">
        <v>0</v>
      </c>
      <c r="H295" s="103">
        <v>2754850</v>
      </c>
      <c r="I295" s="103">
        <v>2754850</v>
      </c>
      <c r="J295" s="103">
        <v>3679500</v>
      </c>
      <c r="K295" s="103">
        <v>3687100</v>
      </c>
      <c r="L295" s="20"/>
    </row>
    <row r="297" spans="2:12">
      <c r="B297" s="12" t="s">
        <v>131</v>
      </c>
      <c r="C297" s="7" t="s">
        <v>132</v>
      </c>
      <c r="D297" s="14"/>
      <c r="E297" s="14"/>
      <c r="F297" s="6"/>
      <c r="G297" s="6"/>
      <c r="H297" s="6"/>
      <c r="I297" s="6"/>
      <c r="J297" s="6"/>
      <c r="K297" s="6"/>
      <c r="L297" s="6"/>
    </row>
    <row r="298" spans="2:12" ht="25.5">
      <c r="B298" s="12" t="s">
        <v>133</v>
      </c>
      <c r="C298" s="7">
        <v>104003</v>
      </c>
      <c r="D298" s="6"/>
      <c r="E298" s="6"/>
      <c r="F298" s="6"/>
      <c r="G298" s="6"/>
      <c r="H298" s="6"/>
      <c r="I298" s="6"/>
      <c r="J298" s="6"/>
      <c r="K298" s="6"/>
      <c r="L298" s="6"/>
    </row>
    <row r="299" spans="2:12" ht="25.5">
      <c r="B299" s="12" t="s">
        <v>134</v>
      </c>
      <c r="C299" s="7" t="s">
        <v>35</v>
      </c>
      <c r="D299" s="6"/>
      <c r="E299" s="6"/>
      <c r="F299" s="6"/>
      <c r="G299" s="6"/>
      <c r="H299" s="6"/>
      <c r="I299" s="6"/>
      <c r="J299" s="6"/>
      <c r="K299" s="6"/>
      <c r="L299" s="6"/>
    </row>
    <row r="300" spans="2:12">
      <c r="B300" s="12" t="s">
        <v>135</v>
      </c>
      <c r="C300" s="7">
        <v>1120</v>
      </c>
      <c r="D300" s="294" t="s">
        <v>136</v>
      </c>
      <c r="E300" s="294"/>
      <c r="F300" s="294"/>
      <c r="G300" s="294"/>
      <c r="H300" s="294"/>
      <c r="I300" s="294"/>
      <c r="J300" s="294"/>
      <c r="K300" s="294"/>
      <c r="L300" s="294"/>
    </row>
    <row r="301" spans="2:12" ht="15" customHeight="1">
      <c r="B301" s="12" t="s">
        <v>137</v>
      </c>
      <c r="C301" s="205">
        <v>31001</v>
      </c>
      <c r="D301" s="68" t="s">
        <v>279</v>
      </c>
      <c r="E301" s="68" t="s">
        <v>20</v>
      </c>
      <c r="F301" s="92" t="s">
        <v>21</v>
      </c>
      <c r="G301" s="92" t="s">
        <v>22</v>
      </c>
      <c r="H301" s="92" t="s">
        <v>23</v>
      </c>
      <c r="I301" s="68" t="s">
        <v>24</v>
      </c>
      <c r="J301" s="68" t="s">
        <v>280</v>
      </c>
      <c r="K301" s="68" t="s">
        <v>281</v>
      </c>
      <c r="L301" s="295" t="s">
        <v>138</v>
      </c>
    </row>
    <row r="302" spans="2:12" ht="39.75" customHeight="1">
      <c r="B302" s="19" t="s">
        <v>39</v>
      </c>
      <c r="C302" s="101" t="s">
        <v>352</v>
      </c>
      <c r="D302" s="93"/>
      <c r="E302" s="93"/>
      <c r="F302" s="94"/>
      <c r="G302" s="94"/>
      <c r="H302" s="94"/>
      <c r="I302" s="93"/>
      <c r="J302" s="93"/>
      <c r="K302" s="93"/>
      <c r="L302" s="296"/>
    </row>
    <row r="303" spans="2:12" ht="47.25" customHeight="1">
      <c r="B303" s="19" t="s">
        <v>139</v>
      </c>
      <c r="C303" s="7" t="s">
        <v>354</v>
      </c>
      <c r="D303" s="93"/>
      <c r="E303" s="93"/>
      <c r="F303" s="94"/>
      <c r="G303" s="94"/>
      <c r="H303" s="94"/>
      <c r="I303" s="93"/>
      <c r="J303" s="93"/>
      <c r="K303" s="93"/>
      <c r="L303" s="296"/>
    </row>
    <row r="304" spans="2:12" ht="25.5">
      <c r="B304" s="19" t="s">
        <v>42</v>
      </c>
      <c r="C304" s="102" t="s">
        <v>52</v>
      </c>
      <c r="D304" s="93"/>
      <c r="E304" s="93"/>
      <c r="F304" s="94"/>
      <c r="G304" s="94"/>
      <c r="H304" s="94"/>
      <c r="I304" s="93"/>
      <c r="J304" s="93"/>
      <c r="K304" s="93"/>
      <c r="L304" s="296"/>
    </row>
    <row r="305" spans="2:12" ht="38.25">
      <c r="B305" s="7" t="s">
        <v>361</v>
      </c>
      <c r="C305" s="7" t="s">
        <v>188</v>
      </c>
      <c r="D305" s="93"/>
      <c r="E305" s="93"/>
      <c r="F305" s="94"/>
      <c r="G305" s="94"/>
      <c r="H305" s="94"/>
      <c r="I305" s="93"/>
      <c r="J305" s="93"/>
      <c r="K305" s="93"/>
      <c r="L305" s="296"/>
    </row>
    <row r="306" spans="2:12">
      <c r="B306" s="73"/>
      <c r="C306" s="171" t="s">
        <v>141</v>
      </c>
      <c r="D306" s="69"/>
      <c r="E306" s="69"/>
      <c r="F306" s="95"/>
      <c r="G306" s="95"/>
      <c r="H306" s="95"/>
      <c r="I306" s="69"/>
      <c r="J306" s="69"/>
      <c r="K306" s="69"/>
      <c r="L306" s="297"/>
    </row>
    <row r="307" spans="2:12">
      <c r="B307" s="290" t="s">
        <v>370</v>
      </c>
      <c r="C307" s="291"/>
      <c r="D307" s="20">
        <v>0</v>
      </c>
      <c r="E307" s="20">
        <v>0</v>
      </c>
      <c r="F307" s="20">
        <v>0</v>
      </c>
      <c r="G307" s="20">
        <v>0</v>
      </c>
      <c r="H307" s="20">
        <v>11</v>
      </c>
      <c r="I307" s="20">
        <v>11</v>
      </c>
      <c r="J307" s="20">
        <v>11</v>
      </c>
      <c r="K307" s="20">
        <v>12</v>
      </c>
      <c r="L307" s="20" t="s">
        <v>142</v>
      </c>
    </row>
    <row r="308" spans="2:12">
      <c r="B308" s="290" t="s">
        <v>369</v>
      </c>
      <c r="C308" s="291"/>
      <c r="D308" s="20">
        <v>40</v>
      </c>
      <c r="E308" s="20">
        <v>0</v>
      </c>
      <c r="F308" s="20">
        <v>0</v>
      </c>
      <c r="G308" s="20">
        <v>0</v>
      </c>
      <c r="H308" s="20">
        <v>382</v>
      </c>
      <c r="I308" s="20">
        <v>382</v>
      </c>
      <c r="J308" s="20">
        <v>0</v>
      </c>
      <c r="K308" s="20">
        <v>0</v>
      </c>
      <c r="L308" s="20"/>
    </row>
    <row r="309" spans="2:12">
      <c r="B309" s="290" t="s">
        <v>368</v>
      </c>
      <c r="C309" s="291"/>
      <c r="D309" s="103">
        <v>1</v>
      </c>
      <c r="E309" s="20">
        <v>0</v>
      </c>
      <c r="F309" s="20">
        <v>0</v>
      </c>
      <c r="G309" s="20">
        <v>0</v>
      </c>
      <c r="H309" s="20">
        <v>3</v>
      </c>
      <c r="I309" s="20">
        <v>3</v>
      </c>
      <c r="J309" s="20">
        <v>0</v>
      </c>
      <c r="K309" s="20">
        <v>0</v>
      </c>
      <c r="L309" s="20"/>
    </row>
    <row r="310" spans="2:12">
      <c r="B310" s="290" t="s">
        <v>155</v>
      </c>
      <c r="C310" s="291"/>
      <c r="D310" s="20" t="s">
        <v>371</v>
      </c>
      <c r="E310" s="20">
        <v>0</v>
      </c>
      <c r="F310" s="20">
        <v>0</v>
      </c>
      <c r="G310" s="20">
        <v>0</v>
      </c>
      <c r="H310" s="20" t="s">
        <v>371</v>
      </c>
      <c r="I310" s="20" t="s">
        <v>371</v>
      </c>
      <c r="J310" s="20" t="s">
        <v>371</v>
      </c>
      <c r="K310" s="20" t="s">
        <v>371</v>
      </c>
      <c r="L310" s="20"/>
    </row>
    <row r="311" spans="2:12">
      <c r="B311" s="21" t="s">
        <v>367</v>
      </c>
      <c r="C311" s="22"/>
      <c r="D311" s="233">
        <v>31030.799999999999</v>
      </c>
      <c r="E311" s="103">
        <v>0</v>
      </c>
      <c r="F311" s="20">
        <v>0</v>
      </c>
      <c r="G311" s="103">
        <v>0</v>
      </c>
      <c r="H311" s="103">
        <v>786340</v>
      </c>
      <c r="I311" s="103">
        <v>786340</v>
      </c>
      <c r="J311" s="103">
        <v>83400</v>
      </c>
      <c r="K311" s="103">
        <v>94400</v>
      </c>
      <c r="L311" s="20"/>
    </row>
    <row r="312" spans="2:12">
      <c r="B312" s="97"/>
      <c r="C312" s="97"/>
      <c r="D312" s="170"/>
      <c r="E312" s="193"/>
      <c r="F312" s="170"/>
      <c r="G312" s="193"/>
      <c r="H312" s="193"/>
      <c r="I312" s="193"/>
      <c r="J312" s="170"/>
      <c r="K312" s="170"/>
      <c r="L312" s="170"/>
    </row>
    <row r="313" spans="2:12">
      <c r="B313" s="97"/>
      <c r="C313" s="97"/>
      <c r="D313" s="170"/>
      <c r="E313" s="193"/>
      <c r="F313" s="170"/>
      <c r="G313" s="193"/>
      <c r="H313" s="193"/>
      <c r="I313" s="193"/>
      <c r="J313" s="170"/>
      <c r="K313" s="170"/>
      <c r="L313" s="170"/>
    </row>
    <row r="314" spans="2:12">
      <c r="B314" s="232" t="s">
        <v>127</v>
      </c>
      <c r="C314" s="232" t="s">
        <v>128</v>
      </c>
      <c r="D314" s="6"/>
      <c r="E314" s="6"/>
      <c r="F314" s="6"/>
      <c r="G314" s="6"/>
      <c r="H314" s="6"/>
      <c r="I314" s="6"/>
      <c r="J314" s="6"/>
      <c r="K314" s="6"/>
      <c r="L314" s="6"/>
    </row>
    <row r="315" spans="2:12">
      <c r="B315" s="7">
        <v>1123</v>
      </c>
      <c r="C315" s="104" t="s">
        <v>77</v>
      </c>
      <c r="D315" s="91"/>
      <c r="E315" s="6"/>
      <c r="F315" s="6"/>
      <c r="G315" s="6"/>
      <c r="H315" s="6"/>
      <c r="I315" s="6"/>
      <c r="J315" s="6"/>
      <c r="K315" s="6"/>
      <c r="L315" s="6"/>
    </row>
    <row r="316" spans="2:12">
      <c r="B316" s="17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2:12">
      <c r="B317" s="18" t="s">
        <v>130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2:12">
      <c r="B318" s="17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2:12">
      <c r="B319" s="12" t="s">
        <v>131</v>
      </c>
      <c r="C319" s="7" t="s">
        <v>132</v>
      </c>
      <c r="D319" s="14"/>
      <c r="E319" s="14"/>
      <c r="F319" s="6"/>
      <c r="G319" s="6"/>
      <c r="H319" s="6"/>
      <c r="I319" s="6"/>
      <c r="J319" s="6"/>
      <c r="K319" s="6"/>
      <c r="L319" s="6"/>
    </row>
    <row r="320" spans="2:12" ht="25.5">
      <c r="B320" s="12" t="s">
        <v>133</v>
      </c>
      <c r="C320" s="7">
        <v>104003</v>
      </c>
      <c r="D320" s="6"/>
      <c r="E320" s="6"/>
      <c r="F320" s="6"/>
      <c r="G320" s="6"/>
      <c r="H320" s="6"/>
      <c r="I320" s="6"/>
      <c r="J320" s="6"/>
      <c r="K320" s="6"/>
      <c r="L320" s="6"/>
    </row>
    <row r="321" spans="2:12" ht="25.5">
      <c r="B321" s="12" t="s">
        <v>134</v>
      </c>
      <c r="C321" s="7" t="s">
        <v>35</v>
      </c>
      <c r="D321" s="6"/>
      <c r="E321" s="6"/>
      <c r="F321" s="6"/>
      <c r="G321" s="6"/>
      <c r="H321" s="6"/>
      <c r="I321" s="6"/>
      <c r="J321" s="6"/>
      <c r="K321" s="6"/>
      <c r="L321" s="6"/>
    </row>
    <row r="322" spans="2:12" ht="23.25" customHeight="1">
      <c r="B322" s="12" t="s">
        <v>135</v>
      </c>
      <c r="C322" s="7">
        <v>1123</v>
      </c>
      <c r="D322" s="294" t="s">
        <v>136</v>
      </c>
      <c r="E322" s="294"/>
      <c r="F322" s="294"/>
      <c r="G322" s="294"/>
      <c r="H322" s="294"/>
      <c r="I322" s="294"/>
      <c r="J322" s="294"/>
      <c r="K322" s="294"/>
      <c r="L322" s="294"/>
    </row>
    <row r="323" spans="2:12" ht="24" customHeight="1">
      <c r="B323" s="12" t="s">
        <v>137</v>
      </c>
      <c r="C323" s="205">
        <v>11001</v>
      </c>
      <c r="D323" s="68" t="s">
        <v>279</v>
      </c>
      <c r="E323" s="68" t="s">
        <v>20</v>
      </c>
      <c r="F323" s="92" t="s">
        <v>21</v>
      </c>
      <c r="G323" s="92" t="s">
        <v>22</v>
      </c>
      <c r="H323" s="92" t="s">
        <v>23</v>
      </c>
      <c r="I323" s="68" t="s">
        <v>24</v>
      </c>
      <c r="J323" s="68" t="s">
        <v>280</v>
      </c>
      <c r="K323" s="68" t="s">
        <v>281</v>
      </c>
      <c r="L323" s="295" t="s">
        <v>138</v>
      </c>
    </row>
    <row r="324" spans="2:12" ht="24">
      <c r="B324" s="19" t="s">
        <v>39</v>
      </c>
      <c r="C324" s="99" t="s">
        <v>80</v>
      </c>
      <c r="D324" s="93"/>
      <c r="E324" s="93"/>
      <c r="F324" s="94"/>
      <c r="G324" s="94"/>
      <c r="H324" s="94"/>
      <c r="I324" s="93"/>
      <c r="J324" s="93"/>
      <c r="K324" s="93"/>
      <c r="L324" s="296"/>
    </row>
    <row r="325" spans="2:12" ht="36">
      <c r="B325" s="19" t="s">
        <v>139</v>
      </c>
      <c r="C325" s="194" t="s">
        <v>81</v>
      </c>
      <c r="D325" s="93"/>
      <c r="E325" s="93"/>
      <c r="F325" s="94"/>
      <c r="G325" s="94"/>
      <c r="H325" s="94"/>
      <c r="I325" s="93"/>
      <c r="J325" s="93"/>
      <c r="K325" s="93"/>
      <c r="L325" s="296"/>
    </row>
    <row r="326" spans="2:12" ht="22.5" customHeight="1">
      <c r="B326" s="19" t="s">
        <v>42</v>
      </c>
      <c r="C326" s="74" t="s">
        <v>43</v>
      </c>
      <c r="D326" s="93"/>
      <c r="E326" s="93"/>
      <c r="F326" s="94"/>
      <c r="G326" s="94"/>
      <c r="H326" s="94"/>
      <c r="I326" s="93"/>
      <c r="J326" s="93"/>
      <c r="K326" s="93"/>
      <c r="L326" s="296"/>
    </row>
    <row r="327" spans="2:12" ht="25.5">
      <c r="B327" s="7" t="s">
        <v>140</v>
      </c>
      <c r="C327" s="7" t="s">
        <v>288</v>
      </c>
      <c r="D327" s="93"/>
      <c r="E327" s="93"/>
      <c r="F327" s="94"/>
      <c r="G327" s="94"/>
      <c r="H327" s="94"/>
      <c r="I327" s="93"/>
      <c r="J327" s="93"/>
      <c r="K327" s="93"/>
      <c r="L327" s="296"/>
    </row>
    <row r="328" spans="2:12">
      <c r="B328" s="55"/>
      <c r="C328" s="56" t="s">
        <v>141</v>
      </c>
      <c r="D328" s="69"/>
      <c r="E328" s="69"/>
      <c r="F328" s="95"/>
      <c r="G328" s="95"/>
      <c r="H328" s="95"/>
      <c r="I328" s="69"/>
      <c r="J328" s="69"/>
      <c r="K328" s="69"/>
      <c r="L328" s="297"/>
    </row>
    <row r="329" spans="2:12" ht="24.75" customHeight="1">
      <c r="B329" s="305" t="s">
        <v>312</v>
      </c>
      <c r="C329" s="305"/>
      <c r="D329" s="20"/>
      <c r="E329" s="20"/>
      <c r="F329" s="20"/>
      <c r="G329" s="20"/>
      <c r="H329" s="20"/>
      <c r="I329" s="20"/>
      <c r="J329" s="20"/>
      <c r="K329" s="20"/>
      <c r="L329" s="20"/>
    </row>
    <row r="330" spans="2:12" ht="17.25" customHeight="1">
      <c r="B330" s="305" t="s">
        <v>220</v>
      </c>
      <c r="C330" s="305"/>
      <c r="D330" s="109">
        <v>5</v>
      </c>
      <c r="E330" s="109">
        <v>5</v>
      </c>
      <c r="F330" s="109">
        <v>5</v>
      </c>
      <c r="G330" s="109">
        <v>5</v>
      </c>
      <c r="H330" s="109">
        <v>5</v>
      </c>
      <c r="I330" s="109">
        <v>5</v>
      </c>
      <c r="J330" s="109">
        <v>5</v>
      </c>
      <c r="K330" s="109">
        <v>5</v>
      </c>
      <c r="L330" s="20" t="s">
        <v>142</v>
      </c>
    </row>
    <row r="331" spans="2:12">
      <c r="B331" s="305" t="s">
        <v>221</v>
      </c>
      <c r="C331" s="305"/>
      <c r="D331" s="109"/>
      <c r="E331" s="109">
        <v>80728</v>
      </c>
      <c r="F331" s="109">
        <v>22000</v>
      </c>
      <c r="G331" s="109">
        <v>45000</v>
      </c>
      <c r="H331" s="109">
        <v>62000</v>
      </c>
      <c r="I331" s="109">
        <v>80728</v>
      </c>
      <c r="J331" s="109">
        <v>80728</v>
      </c>
      <c r="K331" s="109">
        <v>80728</v>
      </c>
      <c r="L331" s="20"/>
    </row>
    <row r="332" spans="2:12" ht="21.75" customHeight="1">
      <c r="B332" s="307" t="s">
        <v>222</v>
      </c>
      <c r="C332" s="308"/>
      <c r="D332" s="109"/>
      <c r="E332" s="109">
        <v>2920000</v>
      </c>
      <c r="F332" s="109">
        <v>224000</v>
      </c>
      <c r="G332" s="109">
        <v>418000</v>
      </c>
      <c r="H332" s="109">
        <v>718000</v>
      </c>
      <c r="I332" s="109">
        <v>2920000</v>
      </c>
      <c r="J332" s="109">
        <v>2920000</v>
      </c>
      <c r="K332" s="109">
        <v>2920000</v>
      </c>
      <c r="L332" s="20"/>
    </row>
    <row r="333" spans="2:12">
      <c r="B333" s="305" t="s">
        <v>223</v>
      </c>
      <c r="C333" s="305"/>
      <c r="D333" s="109"/>
      <c r="E333" s="109" t="s">
        <v>224</v>
      </c>
      <c r="F333" s="109" t="s">
        <v>224</v>
      </c>
      <c r="G333" s="109" t="s">
        <v>224</v>
      </c>
      <c r="H333" s="109" t="s">
        <v>224</v>
      </c>
      <c r="I333" s="109" t="s">
        <v>224</v>
      </c>
      <c r="J333" s="109" t="s">
        <v>224</v>
      </c>
      <c r="K333" s="109" t="s">
        <v>224</v>
      </c>
      <c r="L333" s="20"/>
    </row>
    <row r="334" spans="2:12" ht="27" customHeight="1">
      <c r="B334" s="305" t="s">
        <v>225</v>
      </c>
      <c r="C334" s="305"/>
      <c r="D334" s="123">
        <v>1</v>
      </c>
      <c r="E334" s="123">
        <v>1</v>
      </c>
      <c r="F334" s="123">
        <v>1</v>
      </c>
      <c r="G334" s="123">
        <v>1</v>
      </c>
      <c r="H334" s="123">
        <v>1</v>
      </c>
      <c r="I334" s="123">
        <v>1</v>
      </c>
      <c r="J334" s="123">
        <v>1</v>
      </c>
      <c r="K334" s="123">
        <v>1</v>
      </c>
      <c r="L334" s="20"/>
    </row>
    <row r="335" spans="2:12" ht="31.5" customHeight="1">
      <c r="B335" s="305" t="s">
        <v>226</v>
      </c>
      <c r="C335" s="305"/>
      <c r="D335" s="123">
        <v>1</v>
      </c>
      <c r="E335" s="123">
        <v>1</v>
      </c>
      <c r="F335" s="123">
        <v>1</v>
      </c>
      <c r="G335" s="123">
        <v>1</v>
      </c>
      <c r="H335" s="123">
        <v>1</v>
      </c>
      <c r="I335" s="123">
        <v>1</v>
      </c>
      <c r="J335" s="123">
        <v>1</v>
      </c>
      <c r="K335" s="123">
        <v>1</v>
      </c>
      <c r="L335" s="20"/>
    </row>
    <row r="336" spans="2:12">
      <c r="B336" s="305" t="s">
        <v>227</v>
      </c>
      <c r="C336" s="305"/>
      <c r="D336" s="109">
        <v>5</v>
      </c>
      <c r="E336" s="109">
        <v>5</v>
      </c>
      <c r="F336" s="109">
        <v>5</v>
      </c>
      <c r="G336" s="109">
        <v>5</v>
      </c>
      <c r="H336" s="109">
        <v>5</v>
      </c>
      <c r="I336" s="109">
        <v>5</v>
      </c>
      <c r="J336" s="109">
        <v>5</v>
      </c>
      <c r="K336" s="109">
        <v>5</v>
      </c>
      <c r="L336" s="20"/>
    </row>
    <row r="337" spans="2:12">
      <c r="B337" s="305" t="s">
        <v>228</v>
      </c>
      <c r="C337" s="305"/>
      <c r="D337" s="109">
        <v>3</v>
      </c>
      <c r="E337" s="109">
        <v>3</v>
      </c>
      <c r="F337" s="109">
        <v>3</v>
      </c>
      <c r="G337" s="109">
        <v>3</v>
      </c>
      <c r="H337" s="109">
        <v>3</v>
      </c>
      <c r="I337" s="109">
        <v>3</v>
      </c>
      <c r="J337" s="109">
        <v>3</v>
      </c>
      <c r="K337" s="109">
        <v>3</v>
      </c>
      <c r="L337" s="20"/>
    </row>
    <row r="338" spans="2:12">
      <c r="B338" s="96" t="s">
        <v>143</v>
      </c>
      <c r="C338" s="22"/>
      <c r="D338" s="20">
        <v>347031.2</v>
      </c>
      <c r="E338" s="20">
        <v>405599.5</v>
      </c>
      <c r="F338" s="103">
        <v>122990</v>
      </c>
      <c r="G338" s="20">
        <v>217193.2</v>
      </c>
      <c r="H338" s="20">
        <v>311396.40000000002</v>
      </c>
      <c r="I338" s="20">
        <v>405599.5</v>
      </c>
      <c r="J338" s="20">
        <v>405599.5</v>
      </c>
      <c r="K338" s="20">
        <v>405599.5</v>
      </c>
      <c r="L338" s="20"/>
    </row>
    <row r="339" spans="2:12">
      <c r="B339" s="17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2:12">
      <c r="B340" s="17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2:12">
      <c r="B341" s="12" t="s">
        <v>131</v>
      </c>
      <c r="C341" s="7" t="s">
        <v>132</v>
      </c>
      <c r="D341" s="14"/>
      <c r="E341" s="14"/>
      <c r="F341" s="6"/>
      <c r="G341" s="6"/>
      <c r="H341" s="6"/>
      <c r="I341" s="6"/>
      <c r="J341" s="6"/>
      <c r="K341" s="6"/>
      <c r="L341" s="6"/>
    </row>
    <row r="342" spans="2:12" ht="25.5">
      <c r="B342" s="12" t="s">
        <v>133</v>
      </c>
      <c r="C342" s="7">
        <v>104003</v>
      </c>
      <c r="D342" s="6"/>
      <c r="E342" s="6"/>
      <c r="F342" s="6"/>
      <c r="G342" s="6"/>
      <c r="H342" s="6"/>
      <c r="I342" s="6"/>
      <c r="J342" s="6"/>
      <c r="K342" s="6"/>
      <c r="L342" s="6"/>
    </row>
    <row r="343" spans="2:12" ht="25.5">
      <c r="B343" s="12" t="s">
        <v>134</v>
      </c>
      <c r="C343" s="7" t="s">
        <v>35</v>
      </c>
      <c r="D343" s="6"/>
      <c r="E343" s="6"/>
      <c r="F343" s="6"/>
      <c r="G343" s="6"/>
      <c r="H343" s="6"/>
      <c r="I343" s="6"/>
      <c r="J343" s="6"/>
      <c r="K343" s="6"/>
      <c r="L343" s="6"/>
    </row>
    <row r="344" spans="2:12" ht="19.5" customHeight="1">
      <c r="B344" s="12" t="s">
        <v>135</v>
      </c>
      <c r="C344" s="7">
        <v>1123</v>
      </c>
      <c r="D344" s="294" t="s">
        <v>136</v>
      </c>
      <c r="E344" s="294"/>
      <c r="F344" s="294"/>
      <c r="G344" s="294"/>
      <c r="H344" s="294"/>
      <c r="I344" s="294"/>
      <c r="J344" s="294"/>
      <c r="K344" s="294"/>
      <c r="L344" s="294"/>
    </row>
    <row r="345" spans="2:12" ht="24.75" customHeight="1">
      <c r="B345" s="12" t="s">
        <v>137</v>
      </c>
      <c r="C345" s="205">
        <v>11002</v>
      </c>
      <c r="D345" s="68" t="s">
        <v>279</v>
      </c>
      <c r="E345" s="68" t="s">
        <v>20</v>
      </c>
      <c r="F345" s="92" t="s">
        <v>21</v>
      </c>
      <c r="G345" s="92" t="s">
        <v>22</v>
      </c>
      <c r="H345" s="92" t="s">
        <v>23</v>
      </c>
      <c r="I345" s="68" t="s">
        <v>24</v>
      </c>
      <c r="J345" s="68" t="s">
        <v>280</v>
      </c>
      <c r="K345" s="68" t="s">
        <v>281</v>
      </c>
      <c r="L345" s="295" t="s">
        <v>138</v>
      </c>
    </row>
    <row r="346" spans="2:12" ht="26.25" customHeight="1">
      <c r="B346" s="19" t="s">
        <v>39</v>
      </c>
      <c r="C346" s="90" t="s">
        <v>82</v>
      </c>
      <c r="D346" s="93"/>
      <c r="E346" s="93"/>
      <c r="F346" s="94"/>
      <c r="G346" s="94"/>
      <c r="H346" s="94"/>
      <c r="I346" s="93"/>
      <c r="J346" s="93"/>
      <c r="K346" s="93"/>
      <c r="L346" s="296"/>
    </row>
    <row r="347" spans="2:12" ht="66" customHeight="1">
      <c r="B347" s="19" t="s">
        <v>139</v>
      </c>
      <c r="C347" s="195" t="s">
        <v>83</v>
      </c>
      <c r="D347" s="93"/>
      <c r="E347" s="93"/>
      <c r="F347" s="94"/>
      <c r="G347" s="94"/>
      <c r="H347" s="94"/>
      <c r="I347" s="93"/>
      <c r="J347" s="93"/>
      <c r="K347" s="93"/>
      <c r="L347" s="296"/>
    </row>
    <row r="348" spans="2:12">
      <c r="B348" s="19" t="s">
        <v>42</v>
      </c>
      <c r="C348" s="74" t="s">
        <v>43</v>
      </c>
      <c r="D348" s="93"/>
      <c r="E348" s="93"/>
      <c r="F348" s="94"/>
      <c r="G348" s="94"/>
      <c r="H348" s="94"/>
      <c r="I348" s="93"/>
      <c r="J348" s="93"/>
      <c r="K348" s="93"/>
      <c r="L348" s="296"/>
    </row>
    <row r="349" spans="2:12" ht="25.5">
      <c r="B349" s="7" t="s">
        <v>140</v>
      </c>
      <c r="C349" s="7" t="s">
        <v>287</v>
      </c>
      <c r="D349" s="93"/>
      <c r="E349" s="93"/>
      <c r="F349" s="94"/>
      <c r="G349" s="94"/>
      <c r="H349" s="94"/>
      <c r="I349" s="93"/>
      <c r="J349" s="93"/>
      <c r="K349" s="93"/>
      <c r="L349" s="296"/>
    </row>
    <row r="350" spans="2:12">
      <c r="B350" s="12"/>
      <c r="C350" s="56" t="s">
        <v>141</v>
      </c>
      <c r="D350" s="69"/>
      <c r="E350" s="69"/>
      <c r="F350" s="95"/>
      <c r="G350" s="95"/>
      <c r="H350" s="95"/>
      <c r="I350" s="69"/>
      <c r="J350" s="69"/>
      <c r="K350" s="69"/>
      <c r="L350" s="297"/>
    </row>
    <row r="351" spans="2:12">
      <c r="B351" s="314" t="s">
        <v>229</v>
      </c>
      <c r="C351" s="314"/>
      <c r="D351" s="20"/>
      <c r="E351" s="20">
        <v>25577</v>
      </c>
      <c r="F351" s="20">
        <v>6010</v>
      </c>
      <c r="G351" s="20">
        <v>12200</v>
      </c>
      <c r="H351" s="20">
        <v>18700</v>
      </c>
      <c r="I351" s="20">
        <v>25577</v>
      </c>
      <c r="J351" s="20">
        <v>25577</v>
      </c>
      <c r="K351" s="20">
        <v>25577</v>
      </c>
      <c r="L351" s="20" t="s">
        <v>142</v>
      </c>
    </row>
    <row r="352" spans="2:12" ht="24.75" customHeight="1">
      <c r="B352" s="316" t="s">
        <v>230</v>
      </c>
      <c r="C352" s="317"/>
      <c r="D352" s="20"/>
      <c r="E352" s="20">
        <v>330</v>
      </c>
      <c r="F352" s="20">
        <v>70</v>
      </c>
      <c r="G352" s="20">
        <v>140</v>
      </c>
      <c r="H352" s="20">
        <v>200</v>
      </c>
      <c r="I352" s="20">
        <v>330</v>
      </c>
      <c r="J352" s="20">
        <v>330</v>
      </c>
      <c r="K352" s="20">
        <v>330</v>
      </c>
      <c r="L352" s="20"/>
    </row>
    <row r="353" spans="2:12" ht="26.25" customHeight="1">
      <c r="B353" s="314" t="s">
        <v>231</v>
      </c>
      <c r="C353" s="314"/>
      <c r="D353" s="20">
        <v>100</v>
      </c>
      <c r="E353" s="20">
        <v>100</v>
      </c>
      <c r="F353" s="20"/>
      <c r="G353" s="20"/>
      <c r="H353" s="20"/>
      <c r="I353" s="20">
        <v>100</v>
      </c>
      <c r="J353" s="20">
        <v>100</v>
      </c>
      <c r="K353" s="20">
        <v>100</v>
      </c>
      <c r="L353" s="20"/>
    </row>
    <row r="354" spans="2:12">
      <c r="B354" s="305" t="s">
        <v>232</v>
      </c>
      <c r="C354" s="305"/>
      <c r="D354" s="20">
        <v>100</v>
      </c>
      <c r="E354" s="20">
        <v>100</v>
      </c>
      <c r="F354" s="20"/>
      <c r="G354" s="20"/>
      <c r="H354" s="20"/>
      <c r="I354" s="20">
        <v>100</v>
      </c>
      <c r="J354" s="20">
        <v>100</v>
      </c>
      <c r="K354" s="20">
        <v>100</v>
      </c>
      <c r="L354" s="20"/>
    </row>
    <row r="355" spans="2:12" ht="21.75" customHeight="1">
      <c r="B355" s="314" t="s">
        <v>233</v>
      </c>
      <c r="C355" s="314"/>
      <c r="D355" s="20"/>
      <c r="E355" s="20" t="s">
        <v>224</v>
      </c>
      <c r="F355" s="20"/>
      <c r="G355" s="20"/>
      <c r="H355" s="20" t="s">
        <v>224</v>
      </c>
      <c r="I355" s="20" t="s">
        <v>224</v>
      </c>
      <c r="J355" s="20" t="s">
        <v>224</v>
      </c>
      <c r="K355" s="20" t="s">
        <v>224</v>
      </c>
      <c r="L355" s="20"/>
    </row>
    <row r="356" spans="2:12" ht="28.5" customHeight="1">
      <c r="B356" s="314" t="s">
        <v>234</v>
      </c>
      <c r="C356" s="314"/>
      <c r="D356" s="20"/>
      <c r="E356" s="20">
        <v>100</v>
      </c>
      <c r="F356" s="20"/>
      <c r="G356" s="20"/>
      <c r="H356" s="20"/>
      <c r="I356" s="20">
        <v>100</v>
      </c>
      <c r="J356" s="20">
        <v>100</v>
      </c>
      <c r="K356" s="20">
        <v>100</v>
      </c>
      <c r="L356" s="20"/>
    </row>
    <row r="357" spans="2:12">
      <c r="B357" s="314" t="s">
        <v>235</v>
      </c>
      <c r="C357" s="314"/>
      <c r="D357" s="20">
        <v>103</v>
      </c>
      <c r="E357" s="20">
        <v>103</v>
      </c>
      <c r="F357" s="20"/>
      <c r="G357" s="20"/>
      <c r="H357" s="20"/>
      <c r="I357" s="20">
        <v>103</v>
      </c>
      <c r="J357" s="20">
        <v>102</v>
      </c>
      <c r="K357" s="20">
        <v>102</v>
      </c>
      <c r="L357" s="20"/>
    </row>
    <row r="358" spans="2:12" ht="25.5" customHeight="1">
      <c r="B358" s="315" t="s">
        <v>236</v>
      </c>
      <c r="C358" s="315"/>
      <c r="D358" s="20"/>
      <c r="E358" s="20">
        <v>3</v>
      </c>
      <c r="F358" s="20"/>
      <c r="G358" s="20"/>
      <c r="H358" s="20"/>
      <c r="I358" s="20">
        <v>3</v>
      </c>
      <c r="J358" s="20">
        <v>3</v>
      </c>
      <c r="K358" s="20">
        <v>3</v>
      </c>
      <c r="L358" s="20"/>
    </row>
    <row r="359" spans="2:12" ht="47.25" customHeight="1">
      <c r="B359" s="315" t="s">
        <v>237</v>
      </c>
      <c r="C359" s="315"/>
      <c r="D359" s="20"/>
      <c r="E359" s="20">
        <v>8585</v>
      </c>
      <c r="F359" s="20"/>
      <c r="G359" s="20"/>
      <c r="H359" s="20"/>
      <c r="I359" s="103">
        <v>8585</v>
      </c>
      <c r="J359" s="20">
        <v>8585</v>
      </c>
      <c r="K359" s="20">
        <v>8585</v>
      </c>
      <c r="L359" s="20"/>
    </row>
    <row r="360" spans="2:12">
      <c r="B360" s="96" t="s">
        <v>143</v>
      </c>
      <c r="C360" s="22"/>
      <c r="D360" s="20">
        <v>217406.7</v>
      </c>
      <c r="E360" s="103">
        <v>260888</v>
      </c>
      <c r="F360" s="20">
        <v>47295.199999999997</v>
      </c>
      <c r="G360" s="20">
        <v>112321.5</v>
      </c>
      <c r="H360" s="20">
        <v>177460.8</v>
      </c>
      <c r="I360" s="157">
        <v>260888</v>
      </c>
      <c r="J360" s="157">
        <v>260888</v>
      </c>
      <c r="K360" s="157">
        <v>260888</v>
      </c>
      <c r="L360" s="20"/>
    </row>
    <row r="361" spans="2:12">
      <c r="B361" s="182"/>
      <c r="C361" s="182"/>
      <c r="D361" s="170"/>
      <c r="E361" s="193"/>
      <c r="F361" s="170"/>
      <c r="G361" s="170"/>
      <c r="H361" s="170"/>
      <c r="I361" s="196"/>
      <c r="J361" s="196"/>
      <c r="K361" s="196"/>
      <c r="L361" s="170"/>
    </row>
    <row r="363" spans="2:12">
      <c r="B363" s="16" t="s">
        <v>127</v>
      </c>
      <c r="C363" s="16" t="s">
        <v>128</v>
      </c>
    </row>
    <row r="364" spans="2:12" ht="24">
      <c r="B364" s="7">
        <v>1149</v>
      </c>
      <c r="C364" s="90" t="s">
        <v>313</v>
      </c>
      <c r="D364" s="6"/>
      <c r="E364" s="6"/>
      <c r="F364" s="6"/>
      <c r="G364" s="6"/>
      <c r="H364" s="6"/>
      <c r="I364" s="6"/>
      <c r="J364" s="6"/>
      <c r="K364" s="6"/>
      <c r="L364" s="6"/>
    </row>
    <row r="365" spans="2:12">
      <c r="B365" s="197"/>
      <c r="C365" s="91"/>
      <c r="D365" s="6"/>
      <c r="E365" s="6"/>
      <c r="F365" s="6"/>
      <c r="G365" s="6"/>
      <c r="H365" s="6"/>
      <c r="I365" s="6"/>
      <c r="J365" s="6"/>
      <c r="K365" s="6"/>
      <c r="L365" s="6"/>
    </row>
    <row r="366" spans="2:12">
      <c r="B366" s="18" t="s">
        <v>130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2:12">
      <c r="B367" s="12" t="s">
        <v>131</v>
      </c>
      <c r="C367" s="7" t="s">
        <v>308</v>
      </c>
      <c r="D367" s="6"/>
      <c r="E367" s="6"/>
      <c r="F367" s="6"/>
      <c r="G367" s="6"/>
      <c r="H367" s="6"/>
      <c r="I367" s="6"/>
      <c r="J367" s="6"/>
      <c r="K367" s="6"/>
      <c r="L367" s="6"/>
    </row>
    <row r="368" spans="2:12">
      <c r="B368" s="12" t="s">
        <v>131</v>
      </c>
      <c r="C368" s="7"/>
      <c r="D368" s="14"/>
      <c r="E368" s="14"/>
      <c r="F368" s="6"/>
      <c r="G368" s="6"/>
      <c r="H368" s="6"/>
      <c r="I368" s="6"/>
      <c r="J368" s="6"/>
      <c r="K368" s="6"/>
      <c r="L368" s="6"/>
    </row>
    <row r="369" spans="2:12" ht="30.75" customHeight="1">
      <c r="B369" s="12" t="s">
        <v>133</v>
      </c>
      <c r="C369" s="7">
        <v>104003</v>
      </c>
      <c r="D369" s="6"/>
      <c r="E369" s="6"/>
      <c r="F369" s="6"/>
      <c r="G369" s="6"/>
      <c r="H369" s="6"/>
      <c r="I369" s="6"/>
      <c r="J369" s="6"/>
      <c r="K369" s="6"/>
      <c r="L369" s="6"/>
    </row>
    <row r="370" spans="2:12" ht="27" customHeight="1">
      <c r="B370" s="12" t="s">
        <v>134</v>
      </c>
      <c r="C370" s="7" t="s">
        <v>35</v>
      </c>
      <c r="D370" s="6"/>
      <c r="E370" s="6"/>
      <c r="F370" s="6"/>
      <c r="G370" s="6"/>
      <c r="H370" s="6"/>
      <c r="I370" s="6"/>
      <c r="J370" s="6"/>
      <c r="K370" s="6"/>
      <c r="L370" s="6"/>
    </row>
    <row r="371" spans="2:12" ht="18" customHeight="1">
      <c r="B371" s="12" t="s">
        <v>135</v>
      </c>
      <c r="C371" s="152">
        <v>1149</v>
      </c>
      <c r="D371" s="294" t="s">
        <v>136</v>
      </c>
      <c r="E371" s="294"/>
      <c r="F371" s="294"/>
      <c r="G371" s="294"/>
      <c r="H371" s="294"/>
      <c r="I371" s="294"/>
      <c r="J371" s="294"/>
      <c r="K371" s="294"/>
      <c r="L371" s="294"/>
    </row>
    <row r="372" spans="2:12" ht="29.25" customHeight="1">
      <c r="B372" s="12" t="s">
        <v>137</v>
      </c>
      <c r="C372" s="206">
        <v>11001</v>
      </c>
      <c r="D372" s="68" t="s">
        <v>279</v>
      </c>
      <c r="E372" s="68" t="s">
        <v>20</v>
      </c>
      <c r="F372" s="92" t="s">
        <v>21</v>
      </c>
      <c r="G372" s="92" t="s">
        <v>22</v>
      </c>
      <c r="H372" s="92" t="s">
        <v>23</v>
      </c>
      <c r="I372" s="68" t="s">
        <v>24</v>
      </c>
      <c r="J372" s="68" t="s">
        <v>280</v>
      </c>
      <c r="K372" s="68" t="s">
        <v>281</v>
      </c>
      <c r="L372" s="295" t="s">
        <v>138</v>
      </c>
    </row>
    <row r="373" spans="2:12" ht="24">
      <c r="B373" s="19" t="s">
        <v>39</v>
      </c>
      <c r="C373" s="156" t="s">
        <v>289</v>
      </c>
      <c r="D373" s="93"/>
      <c r="E373" s="93"/>
      <c r="F373" s="94"/>
      <c r="G373" s="94"/>
      <c r="H373" s="94"/>
      <c r="I373" s="93"/>
      <c r="J373" s="93"/>
      <c r="K373" s="93"/>
      <c r="L373" s="296"/>
    </row>
    <row r="374" spans="2:12" ht="24">
      <c r="B374" s="19" t="s">
        <v>139</v>
      </c>
      <c r="C374" s="156" t="s">
        <v>238</v>
      </c>
      <c r="D374" s="93"/>
      <c r="E374" s="93"/>
      <c r="F374" s="94"/>
      <c r="G374" s="94"/>
      <c r="H374" s="94"/>
      <c r="I374" s="93"/>
      <c r="J374" s="93"/>
      <c r="K374" s="93"/>
      <c r="L374" s="296"/>
    </row>
    <row r="375" spans="2:12">
      <c r="B375" s="19" t="s">
        <v>42</v>
      </c>
      <c r="C375" s="7" t="s">
        <v>46</v>
      </c>
      <c r="D375" s="93"/>
      <c r="E375" s="93"/>
      <c r="F375" s="94"/>
      <c r="G375" s="94"/>
      <c r="H375" s="94"/>
      <c r="I375" s="93"/>
      <c r="J375" s="93"/>
      <c r="K375" s="93"/>
      <c r="L375" s="296"/>
    </row>
    <row r="376" spans="2:12" ht="25.5">
      <c r="B376" s="7" t="s">
        <v>140</v>
      </c>
      <c r="C376" s="198" t="s">
        <v>287</v>
      </c>
      <c r="D376" s="93"/>
      <c r="E376" s="93"/>
      <c r="F376" s="94"/>
      <c r="G376" s="94"/>
      <c r="H376" s="94"/>
      <c r="I376" s="93"/>
      <c r="J376" s="93"/>
      <c r="K376" s="93"/>
      <c r="L376" s="296"/>
    </row>
    <row r="377" spans="2:12">
      <c r="B377" s="159"/>
      <c r="C377" s="160" t="s">
        <v>141</v>
      </c>
      <c r="D377" s="93"/>
      <c r="E377" s="93"/>
      <c r="F377" s="94"/>
      <c r="G377" s="94"/>
      <c r="H377" s="94"/>
      <c r="I377" s="93"/>
      <c r="J377" s="93"/>
      <c r="K377" s="93"/>
      <c r="L377" s="296"/>
    </row>
    <row r="378" spans="2:12">
      <c r="B378" s="309" t="s">
        <v>239</v>
      </c>
      <c r="C378" s="309"/>
      <c r="D378" s="11">
        <v>77</v>
      </c>
      <c r="E378" s="124">
        <v>75</v>
      </c>
      <c r="F378" s="124">
        <v>9</v>
      </c>
      <c r="G378" s="124">
        <v>36</v>
      </c>
      <c r="H378" s="124">
        <v>55</v>
      </c>
      <c r="I378" s="124">
        <v>75</v>
      </c>
      <c r="J378" s="124">
        <v>75</v>
      </c>
      <c r="K378" s="124">
        <v>75</v>
      </c>
      <c r="L378" s="20" t="s">
        <v>142</v>
      </c>
    </row>
    <row r="379" spans="2:12">
      <c r="B379" s="309" t="s">
        <v>240</v>
      </c>
      <c r="C379" s="309"/>
      <c r="D379" s="161">
        <v>2453</v>
      </c>
      <c r="E379" s="124">
        <v>2525</v>
      </c>
      <c r="F379" s="124">
        <v>300</v>
      </c>
      <c r="G379" s="124">
        <v>1200</v>
      </c>
      <c r="H379" s="124">
        <f>1895+30+210</f>
        <v>2135</v>
      </c>
      <c r="I379" s="124">
        <v>2525</v>
      </c>
      <c r="J379" s="124">
        <v>2525</v>
      </c>
      <c r="K379" s="124">
        <v>2525</v>
      </c>
      <c r="L379" s="20"/>
    </row>
    <row r="380" spans="2:12">
      <c r="B380" s="309" t="s">
        <v>241</v>
      </c>
      <c r="C380" s="309"/>
      <c r="D380" s="161">
        <v>42</v>
      </c>
      <c r="E380" s="124">
        <f>10+14+5+13</f>
        <v>42</v>
      </c>
      <c r="F380" s="124">
        <v>10</v>
      </c>
      <c r="G380" s="124">
        <v>10</v>
      </c>
      <c r="H380" s="124">
        <v>29</v>
      </c>
      <c r="I380" s="124">
        <v>42</v>
      </c>
      <c r="J380" s="124">
        <v>42</v>
      </c>
      <c r="K380" s="124">
        <v>42</v>
      </c>
      <c r="L380" s="20"/>
    </row>
    <row r="381" spans="2:12">
      <c r="B381" s="309" t="s">
        <v>242</v>
      </c>
      <c r="C381" s="309"/>
      <c r="D381" s="161">
        <v>77</v>
      </c>
      <c r="E381" s="124">
        <v>75</v>
      </c>
      <c r="F381" s="124">
        <v>9</v>
      </c>
      <c r="G381" s="124">
        <v>36</v>
      </c>
      <c r="H381" s="124">
        <v>55</v>
      </c>
      <c r="I381" s="124">
        <v>75</v>
      </c>
      <c r="J381" s="124">
        <v>75</v>
      </c>
      <c r="K381" s="124">
        <v>75</v>
      </c>
      <c r="L381" s="20"/>
    </row>
    <row r="382" spans="2:12" ht="35.25" customHeight="1">
      <c r="B382" s="309" t="s">
        <v>243</v>
      </c>
      <c r="C382" s="309"/>
      <c r="D382" s="161">
        <v>97</v>
      </c>
      <c r="E382" s="124">
        <v>97</v>
      </c>
      <c r="F382" s="124">
        <v>97</v>
      </c>
      <c r="G382" s="124">
        <v>97</v>
      </c>
      <c r="H382" s="124">
        <v>97</v>
      </c>
      <c r="I382" s="124">
        <v>97</v>
      </c>
      <c r="J382" s="124">
        <v>97</v>
      </c>
      <c r="K382" s="124">
        <v>97</v>
      </c>
      <c r="L382" s="20"/>
    </row>
    <row r="383" spans="2:12">
      <c r="B383" s="309" t="s">
        <v>244</v>
      </c>
      <c r="C383" s="309"/>
      <c r="D383" s="161">
        <v>72</v>
      </c>
      <c r="E383" s="124">
        <v>72</v>
      </c>
      <c r="F383" s="124">
        <v>72</v>
      </c>
      <c r="G383" s="124">
        <v>72</v>
      </c>
      <c r="H383" s="124">
        <v>72</v>
      </c>
      <c r="I383" s="124">
        <v>72</v>
      </c>
      <c r="J383" s="124">
        <v>72</v>
      </c>
      <c r="K383" s="124">
        <v>72</v>
      </c>
      <c r="L383" s="20"/>
    </row>
    <row r="384" spans="2:12" ht="27" customHeight="1">
      <c r="B384" s="318" t="s">
        <v>290</v>
      </c>
      <c r="C384" s="318"/>
      <c r="D384" s="124"/>
      <c r="E384" s="124"/>
      <c r="F384" s="124"/>
      <c r="G384" s="124"/>
      <c r="H384" s="124"/>
      <c r="I384" s="124"/>
      <c r="J384" s="124"/>
      <c r="K384" s="124"/>
      <c r="L384" s="20"/>
    </row>
    <row r="385" spans="2:12">
      <c r="B385" s="199" t="s">
        <v>143</v>
      </c>
      <c r="C385" s="179"/>
      <c r="D385" s="124">
        <v>304553.3</v>
      </c>
      <c r="E385" s="124">
        <v>313464.59999999998</v>
      </c>
      <c r="F385" s="124">
        <v>52254.6</v>
      </c>
      <c r="G385" s="124">
        <v>130620.8</v>
      </c>
      <c r="H385" s="124">
        <v>208736.2</v>
      </c>
      <c r="I385" s="124">
        <v>313464.59999999998</v>
      </c>
      <c r="J385" s="124">
        <v>313464.59999999998</v>
      </c>
      <c r="K385" s="124">
        <v>313464.40000000002</v>
      </c>
      <c r="L385" s="20"/>
    </row>
    <row r="386" spans="2:12">
      <c r="B386" s="182"/>
      <c r="C386" s="169"/>
      <c r="D386" s="200"/>
      <c r="E386" s="200"/>
      <c r="F386" s="200"/>
      <c r="G386" s="200"/>
      <c r="H386" s="200"/>
      <c r="I386" s="200"/>
      <c r="J386" s="200"/>
      <c r="K386" s="200"/>
      <c r="L386" s="170"/>
    </row>
    <row r="387" spans="2:12">
      <c r="B387" s="169"/>
      <c r="C387" s="201"/>
      <c r="D387" s="170"/>
      <c r="E387" s="170"/>
      <c r="F387" s="170"/>
      <c r="G387" s="170"/>
      <c r="H387" s="170"/>
      <c r="I387" s="170"/>
      <c r="J387" s="170"/>
      <c r="K387" s="170"/>
      <c r="L387" s="170"/>
    </row>
    <row r="388" spans="2:12">
      <c r="B388" s="12" t="s">
        <v>131</v>
      </c>
      <c r="C388" s="7" t="s">
        <v>308</v>
      </c>
      <c r="D388" s="14"/>
      <c r="E388" s="14"/>
      <c r="F388" s="6"/>
      <c r="G388" s="6"/>
      <c r="H388" s="6"/>
      <c r="I388" s="6"/>
      <c r="J388" s="6"/>
      <c r="K388" s="6"/>
      <c r="L388" s="6"/>
    </row>
    <row r="389" spans="2:12" ht="25.5">
      <c r="B389" s="12" t="s">
        <v>133</v>
      </c>
      <c r="C389" s="7">
        <v>104003</v>
      </c>
      <c r="D389" s="6"/>
      <c r="E389" s="6"/>
      <c r="F389" s="6"/>
      <c r="G389" s="6"/>
      <c r="H389" s="6"/>
      <c r="I389" s="6"/>
      <c r="J389" s="6"/>
      <c r="K389" s="6"/>
      <c r="L389" s="6"/>
    </row>
    <row r="390" spans="2:12" ht="25.5">
      <c r="B390" s="12" t="s">
        <v>134</v>
      </c>
      <c r="C390" s="7" t="s">
        <v>35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2">
      <c r="B391" s="12" t="s">
        <v>135</v>
      </c>
      <c r="C391" s="152">
        <v>1149</v>
      </c>
      <c r="D391" s="294" t="s">
        <v>136</v>
      </c>
      <c r="E391" s="294"/>
      <c r="F391" s="294"/>
      <c r="G391" s="294"/>
      <c r="H391" s="294"/>
      <c r="I391" s="294"/>
      <c r="J391" s="294"/>
      <c r="K391" s="294"/>
      <c r="L391" s="294"/>
    </row>
    <row r="392" spans="2:12" ht="36" customHeight="1">
      <c r="B392" s="12" t="s">
        <v>137</v>
      </c>
      <c r="C392" s="206">
        <v>11002</v>
      </c>
      <c r="D392" s="68" t="s">
        <v>279</v>
      </c>
      <c r="E392" s="68" t="s">
        <v>20</v>
      </c>
      <c r="F392" s="92" t="s">
        <v>21</v>
      </c>
      <c r="G392" s="92" t="s">
        <v>22</v>
      </c>
      <c r="H392" s="92" t="s">
        <v>23</v>
      </c>
      <c r="I392" s="68" t="s">
        <v>24</v>
      </c>
      <c r="J392" s="68" t="s">
        <v>280</v>
      </c>
      <c r="K392" s="68" t="s">
        <v>281</v>
      </c>
      <c r="L392" s="295" t="s">
        <v>138</v>
      </c>
    </row>
    <row r="393" spans="2:12" ht="77.25">
      <c r="B393" s="19" t="s">
        <v>39</v>
      </c>
      <c r="C393" s="202" t="s">
        <v>314</v>
      </c>
      <c r="D393" s="93"/>
      <c r="E393" s="93"/>
      <c r="F393" s="94"/>
      <c r="G393" s="94"/>
      <c r="H393" s="94"/>
      <c r="I393" s="93"/>
      <c r="J393" s="93"/>
      <c r="K393" s="93"/>
      <c r="L393" s="296"/>
    </row>
    <row r="394" spans="2:12" ht="78.75" customHeight="1">
      <c r="B394" s="19" t="s">
        <v>139</v>
      </c>
      <c r="C394" s="147" t="s">
        <v>292</v>
      </c>
      <c r="D394" s="93"/>
      <c r="E394" s="93"/>
      <c r="F394" s="94"/>
      <c r="G394" s="94"/>
      <c r="H394" s="94"/>
      <c r="I394" s="93"/>
      <c r="J394" s="93"/>
      <c r="K394" s="93"/>
      <c r="L394" s="296"/>
    </row>
    <row r="395" spans="2:12">
      <c r="B395" s="19" t="s">
        <v>42</v>
      </c>
      <c r="C395" s="7" t="s">
        <v>46</v>
      </c>
      <c r="D395" s="93"/>
      <c r="E395" s="93"/>
      <c r="F395" s="94"/>
      <c r="G395" s="94"/>
      <c r="H395" s="94"/>
      <c r="I395" s="93"/>
      <c r="J395" s="93"/>
      <c r="K395" s="93"/>
      <c r="L395" s="296"/>
    </row>
    <row r="396" spans="2:12" ht="25.5">
      <c r="B396" s="7" t="s">
        <v>140</v>
      </c>
      <c r="C396" s="198" t="s">
        <v>287</v>
      </c>
      <c r="D396" s="93"/>
      <c r="E396" s="93"/>
      <c r="F396" s="94"/>
      <c r="G396" s="94"/>
      <c r="H396" s="94"/>
      <c r="I396" s="93"/>
      <c r="J396" s="93"/>
      <c r="K396" s="93"/>
      <c r="L396" s="296"/>
    </row>
    <row r="397" spans="2:12">
      <c r="B397" s="158"/>
      <c r="C397" s="139" t="s">
        <v>141</v>
      </c>
      <c r="D397" s="93"/>
      <c r="E397" s="93"/>
      <c r="F397" s="94"/>
      <c r="G397" s="94"/>
      <c r="H397" s="94"/>
      <c r="I397" s="93"/>
      <c r="J397" s="93"/>
      <c r="K397" s="93"/>
      <c r="L397" s="296"/>
    </row>
    <row r="398" spans="2:12">
      <c r="B398" s="309" t="s">
        <v>245</v>
      </c>
      <c r="C398" s="309"/>
      <c r="D398" s="109"/>
      <c r="E398" s="109">
        <v>77</v>
      </c>
      <c r="F398" s="109">
        <v>19</v>
      </c>
      <c r="G398" s="109">
        <v>38</v>
      </c>
      <c r="H398" s="109">
        <v>60</v>
      </c>
      <c r="I398" s="107">
        <f>40+37</f>
        <v>77</v>
      </c>
      <c r="J398" s="107">
        <f t="shared" ref="J398:K398" si="14">40+37</f>
        <v>77</v>
      </c>
      <c r="K398" s="107">
        <f t="shared" si="14"/>
        <v>77</v>
      </c>
      <c r="L398" s="20" t="s">
        <v>142</v>
      </c>
    </row>
    <row r="399" spans="2:12">
      <c r="B399" s="309" t="s">
        <v>246</v>
      </c>
      <c r="C399" s="309"/>
      <c r="D399" s="109"/>
      <c r="E399" s="109">
        <v>80</v>
      </c>
      <c r="F399" s="109">
        <f>+I399*0.25</f>
        <v>20</v>
      </c>
      <c r="G399" s="109">
        <f>+I399*0.5</f>
        <v>40</v>
      </c>
      <c r="H399" s="109">
        <f>+I399*0.75</f>
        <v>60</v>
      </c>
      <c r="I399" s="107">
        <v>80</v>
      </c>
      <c r="J399" s="107">
        <v>80</v>
      </c>
      <c r="K399" s="107">
        <v>80</v>
      </c>
      <c r="L399" s="109"/>
    </row>
    <row r="400" spans="2:12">
      <c r="B400" s="309" t="s">
        <v>247</v>
      </c>
      <c r="C400" s="309"/>
      <c r="D400" s="109"/>
      <c r="E400" s="109">
        <v>80</v>
      </c>
      <c r="F400" s="109">
        <f>+I400*0.25</f>
        <v>20</v>
      </c>
      <c r="G400" s="109">
        <f>+I400*0.5</f>
        <v>40</v>
      </c>
      <c r="H400" s="109">
        <f>+I400*0.75</f>
        <v>60</v>
      </c>
      <c r="I400" s="107">
        <v>80</v>
      </c>
      <c r="J400" s="107">
        <v>80</v>
      </c>
      <c r="K400" s="107">
        <v>80</v>
      </c>
      <c r="L400" s="125"/>
    </row>
    <row r="401" spans="2:12" ht="27.75" customHeight="1">
      <c r="B401" s="309" t="s">
        <v>293</v>
      </c>
      <c r="C401" s="309"/>
      <c r="D401" s="109"/>
      <c r="E401" s="109">
        <v>408</v>
      </c>
      <c r="F401" s="109">
        <f t="shared" ref="F401:F404" si="15">+I401*0.25</f>
        <v>102</v>
      </c>
      <c r="G401" s="109">
        <f t="shared" ref="G401:G404" si="16">+I401*0.5</f>
        <v>204</v>
      </c>
      <c r="H401" s="109">
        <f t="shared" ref="H401:H404" si="17">+I401*0.75</f>
        <v>306</v>
      </c>
      <c r="I401" s="107">
        <f>-20+236+192</f>
        <v>408</v>
      </c>
      <c r="J401" s="107">
        <f>-20+236+192</f>
        <v>408</v>
      </c>
      <c r="K401" s="107">
        <f>-20+236+192</f>
        <v>408</v>
      </c>
      <c r="L401" s="125"/>
    </row>
    <row r="402" spans="2:12">
      <c r="B402" s="309" t="s">
        <v>248</v>
      </c>
      <c r="C402" s="309"/>
      <c r="D402" s="109"/>
      <c r="E402" s="109">
        <v>371</v>
      </c>
      <c r="F402" s="162">
        <v>92.75</v>
      </c>
      <c r="G402" s="127">
        <v>185.5</v>
      </c>
      <c r="H402" s="162">
        <v>278.25</v>
      </c>
      <c r="I402" s="107">
        <v>371</v>
      </c>
      <c r="J402" s="107">
        <v>371</v>
      </c>
      <c r="K402" s="107">
        <v>371</v>
      </c>
      <c r="L402" s="125"/>
    </row>
    <row r="403" spans="2:12">
      <c r="B403" s="309" t="s">
        <v>249</v>
      </c>
      <c r="C403" s="309"/>
      <c r="D403" s="109"/>
      <c r="E403" s="109">
        <v>60</v>
      </c>
      <c r="F403" s="109">
        <f t="shared" si="15"/>
        <v>15</v>
      </c>
      <c r="G403" s="109">
        <f t="shared" si="16"/>
        <v>30</v>
      </c>
      <c r="H403" s="109">
        <f t="shared" si="17"/>
        <v>45</v>
      </c>
      <c r="I403" s="107">
        <v>60</v>
      </c>
      <c r="J403" s="107">
        <v>60</v>
      </c>
      <c r="K403" s="107">
        <v>60</v>
      </c>
      <c r="L403" s="125"/>
    </row>
    <row r="404" spans="2:12">
      <c r="B404" s="309" t="s">
        <v>250</v>
      </c>
      <c r="C404" s="309"/>
      <c r="D404" s="109"/>
      <c r="E404" s="109">
        <v>300</v>
      </c>
      <c r="F404" s="109">
        <f t="shared" si="15"/>
        <v>75</v>
      </c>
      <c r="G404" s="109">
        <f t="shared" si="16"/>
        <v>150</v>
      </c>
      <c r="H404" s="109">
        <f t="shared" si="17"/>
        <v>225</v>
      </c>
      <c r="I404" s="107">
        <v>300</v>
      </c>
      <c r="J404" s="107">
        <v>300</v>
      </c>
      <c r="K404" s="107">
        <v>300</v>
      </c>
      <c r="L404" s="125"/>
    </row>
    <row r="405" spans="2:12">
      <c r="B405" s="309" t="s">
        <v>251</v>
      </c>
      <c r="C405" s="309"/>
      <c r="D405" s="109">
        <v>148</v>
      </c>
      <c r="E405" s="109">
        <v>148</v>
      </c>
      <c r="F405" s="109"/>
      <c r="G405" s="109"/>
      <c r="H405" s="109"/>
      <c r="I405" s="109">
        <v>148</v>
      </c>
      <c r="J405" s="109">
        <v>148</v>
      </c>
      <c r="K405" s="109">
        <v>148</v>
      </c>
      <c r="L405" s="109"/>
    </row>
    <row r="406" spans="2:12">
      <c r="B406" s="309" t="s">
        <v>242</v>
      </c>
      <c r="C406" s="309"/>
      <c r="D406" s="109">
        <v>62</v>
      </c>
      <c r="E406" s="109">
        <v>77</v>
      </c>
      <c r="F406" s="109">
        <v>19</v>
      </c>
      <c r="G406" s="109">
        <v>38</v>
      </c>
      <c r="H406" s="109">
        <v>60</v>
      </c>
      <c r="I406" s="107">
        <f>40+37</f>
        <v>77</v>
      </c>
      <c r="J406" s="107">
        <f t="shared" ref="J406:K406" si="18">40+37</f>
        <v>77</v>
      </c>
      <c r="K406" s="107">
        <f t="shared" si="18"/>
        <v>77</v>
      </c>
      <c r="L406" s="109"/>
    </row>
    <row r="407" spans="2:12">
      <c r="B407" s="309" t="s">
        <v>252</v>
      </c>
      <c r="C407" s="309"/>
      <c r="D407" s="123">
        <v>0.99</v>
      </c>
      <c r="E407" s="123">
        <v>0.99</v>
      </c>
      <c r="F407" s="123">
        <v>0.99</v>
      </c>
      <c r="G407" s="123">
        <v>0.99</v>
      </c>
      <c r="H407" s="123">
        <v>0.99</v>
      </c>
      <c r="I407" s="123">
        <v>0.99</v>
      </c>
      <c r="J407" s="123">
        <v>0.99</v>
      </c>
      <c r="K407" s="123">
        <v>0.99</v>
      </c>
      <c r="L407" s="109"/>
    </row>
    <row r="408" spans="2:12">
      <c r="B408" s="309" t="s">
        <v>244</v>
      </c>
      <c r="C408" s="309"/>
      <c r="D408" s="126">
        <f>52*5/D406</f>
        <v>4.193548387096774</v>
      </c>
      <c r="E408" s="126">
        <v>4</v>
      </c>
      <c r="F408" s="127">
        <v>3.5</v>
      </c>
      <c r="G408" s="127">
        <v>3.5</v>
      </c>
      <c r="H408" s="127">
        <v>3.5</v>
      </c>
      <c r="I408" s="126">
        <v>4</v>
      </c>
      <c r="J408" s="126">
        <v>4</v>
      </c>
      <c r="K408" s="126">
        <v>4</v>
      </c>
      <c r="L408" s="109"/>
    </row>
    <row r="409" spans="2:12" ht="15.75" thickBot="1">
      <c r="B409" s="325" t="s">
        <v>315</v>
      </c>
      <c r="C409" s="326"/>
      <c r="D409" s="20"/>
      <c r="E409" s="109">
        <v>1741</v>
      </c>
      <c r="F409" s="20"/>
      <c r="G409" s="20"/>
      <c r="H409" s="109">
        <v>1741</v>
      </c>
      <c r="I409" s="109">
        <v>1741</v>
      </c>
      <c r="J409" s="109">
        <v>1741</v>
      </c>
      <c r="K409" s="109">
        <v>1741</v>
      </c>
      <c r="L409" s="20"/>
    </row>
    <row r="410" spans="2:12" ht="15.75" thickBot="1">
      <c r="B410" s="327" t="s">
        <v>254</v>
      </c>
      <c r="C410" s="328"/>
      <c r="D410" s="109"/>
      <c r="E410" s="109">
        <v>1719</v>
      </c>
      <c r="F410" s="109"/>
      <c r="G410" s="109"/>
      <c r="H410" s="109">
        <v>1719</v>
      </c>
      <c r="I410" s="109">
        <v>1719</v>
      </c>
      <c r="J410" s="109">
        <v>1719</v>
      </c>
      <c r="K410" s="109">
        <v>1719</v>
      </c>
      <c r="L410" s="114"/>
    </row>
    <row r="411" spans="2:12">
      <c r="B411" s="177" t="s">
        <v>143</v>
      </c>
      <c r="C411" s="179"/>
      <c r="D411" s="127">
        <v>230965</v>
      </c>
      <c r="E411" s="127">
        <v>230965</v>
      </c>
      <c r="F411" s="127">
        <v>60181.7</v>
      </c>
      <c r="G411" s="127">
        <v>150454.20000000001</v>
      </c>
      <c r="H411" s="127">
        <v>225681.2</v>
      </c>
      <c r="I411" s="109">
        <v>300908.3</v>
      </c>
      <c r="J411" s="109">
        <v>300908.3</v>
      </c>
      <c r="K411" s="109">
        <v>300908.3</v>
      </c>
      <c r="L411" s="125" t="s">
        <v>253</v>
      </c>
    </row>
    <row r="412" spans="2:12">
      <c r="B412" s="163"/>
      <c r="C412" s="164"/>
      <c r="D412" s="165"/>
      <c r="E412" s="165"/>
      <c r="F412" s="165"/>
      <c r="G412" s="165"/>
      <c r="H412" s="165"/>
      <c r="I412" s="165"/>
      <c r="J412" s="165"/>
      <c r="K412" s="165"/>
      <c r="L412" s="166"/>
    </row>
    <row r="413" spans="2:12">
      <c r="B413" s="163"/>
      <c r="C413" s="164"/>
      <c r="D413" s="165"/>
      <c r="E413" s="165"/>
      <c r="F413" s="165"/>
      <c r="G413" s="165"/>
      <c r="H413" s="165"/>
      <c r="I413" s="165"/>
      <c r="J413" s="165"/>
      <c r="K413" s="165"/>
      <c r="L413" s="166"/>
    </row>
    <row r="414" spans="2:12">
      <c r="B414" s="12" t="s">
        <v>131</v>
      </c>
      <c r="C414" s="7" t="s">
        <v>308</v>
      </c>
      <c r="D414" s="14"/>
      <c r="E414" s="14"/>
      <c r="F414" s="6"/>
      <c r="G414" s="6"/>
      <c r="H414" s="6"/>
      <c r="I414" s="6"/>
      <c r="J414" s="6"/>
      <c r="K414" s="6"/>
      <c r="L414" s="6"/>
    </row>
    <row r="415" spans="2:12" ht="25.5">
      <c r="B415" s="12" t="s">
        <v>133</v>
      </c>
      <c r="C415" s="7">
        <v>104003</v>
      </c>
      <c r="D415" s="6"/>
      <c r="E415" s="6"/>
      <c r="F415" s="6"/>
      <c r="G415" s="6"/>
      <c r="H415" s="6"/>
      <c r="I415" s="6"/>
      <c r="J415" s="6"/>
      <c r="K415" s="6"/>
      <c r="L415" s="6"/>
    </row>
    <row r="416" spans="2:12" ht="25.5">
      <c r="B416" s="12" t="s">
        <v>134</v>
      </c>
      <c r="C416" s="7" t="s">
        <v>35</v>
      </c>
      <c r="D416" s="6"/>
      <c r="E416" s="6"/>
      <c r="F416" s="6"/>
      <c r="G416" s="6"/>
      <c r="H416" s="6"/>
      <c r="I416" s="6"/>
      <c r="J416" s="6"/>
      <c r="K416" s="6"/>
      <c r="L416" s="6"/>
    </row>
    <row r="417" spans="2:12">
      <c r="B417" s="12" t="s">
        <v>135</v>
      </c>
      <c r="C417" s="7">
        <v>1149</v>
      </c>
      <c r="D417" s="294" t="s">
        <v>136</v>
      </c>
      <c r="E417" s="294"/>
      <c r="F417" s="294"/>
      <c r="G417" s="294"/>
      <c r="H417" s="294"/>
      <c r="I417" s="294"/>
      <c r="J417" s="294"/>
      <c r="K417" s="294"/>
      <c r="L417" s="294"/>
    </row>
    <row r="418" spans="2:12" ht="27.75" customHeight="1">
      <c r="B418" s="12" t="s">
        <v>137</v>
      </c>
      <c r="C418" s="207">
        <v>11003</v>
      </c>
      <c r="D418" s="68" t="s">
        <v>279</v>
      </c>
      <c r="E418" s="68" t="s">
        <v>20</v>
      </c>
      <c r="F418" s="92" t="s">
        <v>21</v>
      </c>
      <c r="G418" s="92" t="s">
        <v>22</v>
      </c>
      <c r="H418" s="92" t="s">
        <v>23</v>
      </c>
      <c r="I418" s="68" t="s">
        <v>24</v>
      </c>
      <c r="J418" s="68" t="s">
        <v>280</v>
      </c>
      <c r="K418" s="68" t="s">
        <v>281</v>
      </c>
      <c r="L418" s="295" t="s">
        <v>138</v>
      </c>
    </row>
    <row r="419" spans="2:12" ht="36">
      <c r="B419" s="19" t="s">
        <v>39</v>
      </c>
      <c r="C419" s="100" t="s">
        <v>89</v>
      </c>
      <c r="D419" s="93"/>
      <c r="E419" s="93"/>
      <c r="F419" s="94"/>
      <c r="G419" s="94"/>
      <c r="H419" s="94"/>
      <c r="I419" s="93"/>
      <c r="J419" s="93"/>
      <c r="K419" s="93"/>
      <c r="L419" s="296"/>
    </row>
    <row r="420" spans="2:12" ht="42" customHeight="1">
      <c r="B420" s="19" t="s">
        <v>139</v>
      </c>
      <c r="C420" s="188" t="s">
        <v>89</v>
      </c>
      <c r="D420" s="93"/>
      <c r="E420" s="93"/>
      <c r="F420" s="94"/>
      <c r="G420" s="94"/>
      <c r="H420" s="94"/>
      <c r="I420" s="93"/>
      <c r="J420" s="93"/>
      <c r="K420" s="93"/>
      <c r="L420" s="296"/>
    </row>
    <row r="421" spans="2:12">
      <c r="B421" s="19" t="s">
        <v>42</v>
      </c>
      <c r="C421" s="7" t="s">
        <v>46</v>
      </c>
      <c r="D421" s="93"/>
      <c r="E421" s="93"/>
      <c r="F421" s="94"/>
      <c r="G421" s="94"/>
      <c r="H421" s="94"/>
      <c r="I421" s="93"/>
      <c r="J421" s="93"/>
      <c r="K421" s="93"/>
      <c r="L421" s="296"/>
    </row>
    <row r="422" spans="2:12" ht="25.5">
      <c r="B422" s="7" t="s">
        <v>140</v>
      </c>
      <c r="C422" s="198" t="s">
        <v>287</v>
      </c>
      <c r="D422" s="93"/>
      <c r="E422" s="93"/>
      <c r="F422" s="94"/>
      <c r="G422" s="94"/>
      <c r="H422" s="94"/>
      <c r="I422" s="93"/>
      <c r="J422" s="93"/>
      <c r="K422" s="93"/>
      <c r="L422" s="296"/>
    </row>
    <row r="423" spans="2:12">
      <c r="B423" s="159"/>
      <c r="C423" s="139" t="s">
        <v>141</v>
      </c>
      <c r="D423" s="93"/>
      <c r="E423" s="93"/>
      <c r="F423" s="94"/>
      <c r="G423" s="94"/>
      <c r="H423" s="94"/>
      <c r="I423" s="93"/>
      <c r="J423" s="93"/>
      <c r="K423" s="93"/>
      <c r="L423" s="296"/>
    </row>
    <row r="424" spans="2:12">
      <c r="B424" s="309" t="s">
        <v>245</v>
      </c>
      <c r="C424" s="309"/>
      <c r="D424" s="167"/>
      <c r="E424" s="168">
        <v>2</v>
      </c>
      <c r="F424" s="167"/>
      <c r="G424" s="167"/>
      <c r="H424" s="168">
        <v>2</v>
      </c>
      <c r="I424" s="168">
        <v>2</v>
      </c>
      <c r="J424" s="168">
        <v>2</v>
      </c>
      <c r="K424" s="168">
        <v>2</v>
      </c>
      <c r="L424" s="140"/>
    </row>
    <row r="425" spans="2:12" ht="27.75" customHeight="1">
      <c r="B425" s="309" t="s">
        <v>255</v>
      </c>
      <c r="C425" s="309"/>
      <c r="D425" s="109"/>
      <c r="E425" s="109">
        <v>50</v>
      </c>
      <c r="F425" s="109"/>
      <c r="G425" s="109"/>
      <c r="H425" s="109">
        <v>2</v>
      </c>
      <c r="I425" s="109">
        <v>2</v>
      </c>
      <c r="J425" s="109">
        <v>2</v>
      </c>
      <c r="K425" s="109">
        <v>2</v>
      </c>
      <c r="L425" s="20" t="s">
        <v>142</v>
      </c>
    </row>
    <row r="426" spans="2:12">
      <c r="B426" s="309" t="s">
        <v>251</v>
      </c>
      <c r="C426" s="309"/>
      <c r="D426" s="109"/>
      <c r="E426" s="109">
        <v>11</v>
      </c>
      <c r="F426" s="109"/>
      <c r="G426" s="109"/>
      <c r="H426" s="109">
        <v>50</v>
      </c>
      <c r="I426" s="109">
        <v>50</v>
      </c>
      <c r="J426" s="109">
        <v>50</v>
      </c>
      <c r="K426" s="109">
        <v>50</v>
      </c>
      <c r="L426" s="20"/>
    </row>
    <row r="427" spans="2:12">
      <c r="B427" s="309" t="s">
        <v>242</v>
      </c>
      <c r="C427" s="309"/>
      <c r="D427" s="109"/>
      <c r="E427" s="109">
        <v>2</v>
      </c>
      <c r="F427" s="109"/>
      <c r="G427" s="109"/>
      <c r="H427" s="109">
        <v>11</v>
      </c>
      <c r="I427" s="109">
        <v>11</v>
      </c>
      <c r="J427" s="109">
        <v>11</v>
      </c>
      <c r="K427" s="109">
        <v>11</v>
      </c>
      <c r="L427" s="20"/>
    </row>
    <row r="428" spans="2:12" ht="26.25">
      <c r="B428" s="309" t="s">
        <v>256</v>
      </c>
      <c r="C428" s="309"/>
      <c r="D428" s="109"/>
      <c r="E428" s="109" t="s">
        <v>257</v>
      </c>
      <c r="F428" s="109"/>
      <c r="G428" s="109"/>
      <c r="H428" s="109">
        <v>2</v>
      </c>
      <c r="I428" s="109">
        <v>2</v>
      </c>
      <c r="J428" s="109">
        <v>2</v>
      </c>
      <c r="K428" s="109">
        <v>2</v>
      </c>
      <c r="L428" s="20"/>
    </row>
    <row r="429" spans="2:12" ht="12" customHeight="1">
      <c r="B429" s="309" t="s">
        <v>258</v>
      </c>
      <c r="C429" s="309"/>
      <c r="D429" s="128"/>
      <c r="E429" s="109">
        <v>60</v>
      </c>
      <c r="F429" s="109"/>
      <c r="G429" s="109"/>
      <c r="H429" s="109" t="s">
        <v>257</v>
      </c>
      <c r="I429" s="109" t="s">
        <v>257</v>
      </c>
      <c r="J429" s="109" t="s">
        <v>257</v>
      </c>
      <c r="K429" s="109" t="s">
        <v>257</v>
      </c>
      <c r="L429" s="20"/>
    </row>
    <row r="430" spans="2:12">
      <c r="B430" s="318" t="s">
        <v>259</v>
      </c>
      <c r="C430" s="318"/>
      <c r="D430" s="109"/>
      <c r="E430" s="109">
        <v>1741</v>
      </c>
      <c r="F430" s="109"/>
      <c r="G430" s="109"/>
      <c r="H430" s="109">
        <v>60</v>
      </c>
      <c r="I430" s="109">
        <v>60</v>
      </c>
      <c r="J430" s="109">
        <v>60</v>
      </c>
      <c r="K430" s="109">
        <v>60</v>
      </c>
      <c r="L430" s="20"/>
    </row>
    <row r="431" spans="2:12">
      <c r="B431" s="177" t="s">
        <v>143</v>
      </c>
      <c r="C431" s="179"/>
      <c r="D431" s="129">
        <v>3342.7</v>
      </c>
      <c r="E431" s="127">
        <v>5223</v>
      </c>
      <c r="F431" s="127"/>
      <c r="G431" s="127"/>
      <c r="H431" s="127">
        <v>2611.5</v>
      </c>
      <c r="I431" s="127">
        <v>5223</v>
      </c>
      <c r="J431" s="127">
        <v>5223</v>
      </c>
      <c r="K431" s="127">
        <v>5223</v>
      </c>
      <c r="L431" s="20"/>
    </row>
    <row r="432" spans="2:12">
      <c r="B432" s="169"/>
      <c r="C432" s="6"/>
      <c r="D432" s="165"/>
      <c r="E432" s="165"/>
      <c r="F432" s="165"/>
      <c r="G432" s="165"/>
      <c r="H432" s="165"/>
      <c r="I432" s="165"/>
      <c r="J432" s="165"/>
      <c r="K432" s="165"/>
      <c r="L432" s="170"/>
    </row>
    <row r="433" spans="2:12">
      <c r="B433" s="169"/>
      <c r="C433" s="6"/>
      <c r="D433" s="165"/>
      <c r="E433" s="165"/>
      <c r="F433" s="165"/>
      <c r="G433" s="165"/>
      <c r="H433" s="165"/>
      <c r="I433" s="165"/>
      <c r="J433" s="165"/>
      <c r="K433" s="165"/>
      <c r="L433" s="170"/>
    </row>
    <row r="434" spans="2:12">
      <c r="B434" s="12" t="s">
        <v>131</v>
      </c>
      <c r="C434" s="7" t="s">
        <v>308</v>
      </c>
      <c r="D434" s="14"/>
      <c r="E434" s="14"/>
      <c r="F434" s="6"/>
      <c r="G434" s="6"/>
      <c r="H434" s="6"/>
      <c r="I434" s="6"/>
      <c r="J434" s="6"/>
      <c r="K434" s="6"/>
      <c r="L434" s="6"/>
    </row>
    <row r="435" spans="2:12" ht="25.5">
      <c r="B435" s="12" t="s">
        <v>133</v>
      </c>
      <c r="C435" s="7">
        <v>104003</v>
      </c>
      <c r="D435" s="6"/>
      <c r="E435" s="6"/>
      <c r="F435" s="6"/>
      <c r="G435" s="6"/>
      <c r="H435" s="6"/>
      <c r="I435" s="6"/>
      <c r="J435" s="6"/>
      <c r="K435" s="6"/>
      <c r="L435" s="6"/>
    </row>
    <row r="436" spans="2:12" ht="25.5">
      <c r="B436" s="12" t="s">
        <v>134</v>
      </c>
      <c r="C436" s="7" t="s">
        <v>35</v>
      </c>
      <c r="D436" s="6"/>
      <c r="E436" s="6"/>
      <c r="F436" s="6"/>
      <c r="G436" s="6"/>
      <c r="H436" s="6"/>
      <c r="I436" s="6"/>
      <c r="J436" s="6"/>
      <c r="K436" s="6"/>
      <c r="L436" s="6"/>
    </row>
    <row r="437" spans="2:12">
      <c r="B437" s="12" t="s">
        <v>135</v>
      </c>
      <c r="C437" s="7">
        <v>1149</v>
      </c>
      <c r="D437" s="294" t="s">
        <v>136</v>
      </c>
      <c r="E437" s="294"/>
      <c r="F437" s="294"/>
      <c r="G437" s="294"/>
      <c r="H437" s="294"/>
      <c r="I437" s="294"/>
      <c r="J437" s="294"/>
      <c r="K437" s="294"/>
      <c r="L437" s="294"/>
    </row>
    <row r="438" spans="2:12" ht="33.75" customHeight="1">
      <c r="B438" s="12" t="s">
        <v>137</v>
      </c>
      <c r="C438" s="205">
        <v>12001</v>
      </c>
      <c r="D438" s="68" t="s">
        <v>279</v>
      </c>
      <c r="E438" s="68" t="s">
        <v>20</v>
      </c>
      <c r="F438" s="92" t="s">
        <v>21</v>
      </c>
      <c r="G438" s="92" t="s">
        <v>22</v>
      </c>
      <c r="H438" s="92" t="s">
        <v>23</v>
      </c>
      <c r="I438" s="68" t="s">
        <v>24</v>
      </c>
      <c r="J438" s="68" t="s">
        <v>280</v>
      </c>
      <c r="K438" s="68" t="s">
        <v>281</v>
      </c>
      <c r="L438" s="295" t="s">
        <v>138</v>
      </c>
    </row>
    <row r="439" spans="2:12" ht="26.25">
      <c r="B439" s="19" t="s">
        <v>39</v>
      </c>
      <c r="C439" s="118" t="s">
        <v>90</v>
      </c>
      <c r="D439" s="93"/>
      <c r="E439" s="93"/>
      <c r="F439" s="94"/>
      <c r="G439" s="94"/>
      <c r="H439" s="94"/>
      <c r="I439" s="93"/>
      <c r="J439" s="93"/>
      <c r="K439" s="93"/>
      <c r="L439" s="296"/>
    </row>
    <row r="440" spans="2:12" ht="38.25">
      <c r="B440" s="19" t="s">
        <v>139</v>
      </c>
      <c r="C440" s="9" t="s">
        <v>91</v>
      </c>
      <c r="D440" s="93"/>
      <c r="E440" s="93"/>
      <c r="F440" s="94"/>
      <c r="G440" s="94"/>
      <c r="H440" s="94"/>
      <c r="I440" s="93"/>
      <c r="J440" s="93"/>
      <c r="K440" s="93"/>
      <c r="L440" s="296"/>
    </row>
    <row r="441" spans="2:12">
      <c r="B441" s="19" t="s">
        <v>42</v>
      </c>
      <c r="C441" s="7" t="s">
        <v>92</v>
      </c>
      <c r="D441" s="93"/>
      <c r="E441" s="93"/>
      <c r="F441" s="94"/>
      <c r="G441" s="94"/>
      <c r="H441" s="94"/>
      <c r="I441" s="93"/>
      <c r="J441" s="93"/>
      <c r="K441" s="93"/>
      <c r="L441" s="296"/>
    </row>
    <row r="442" spans="2:12" ht="25.5">
      <c r="B442" s="7" t="s">
        <v>294</v>
      </c>
      <c r="C442" s="198" t="s">
        <v>295</v>
      </c>
      <c r="D442" s="93"/>
      <c r="E442" s="93"/>
      <c r="F442" s="94"/>
      <c r="G442" s="94"/>
      <c r="H442" s="94"/>
      <c r="I442" s="93"/>
      <c r="J442" s="93"/>
      <c r="K442" s="93"/>
      <c r="L442" s="296"/>
    </row>
    <row r="443" spans="2:12">
      <c r="B443" s="159"/>
      <c r="C443" s="171" t="s">
        <v>141</v>
      </c>
      <c r="D443" s="172"/>
      <c r="E443" s="172"/>
      <c r="F443" s="172"/>
      <c r="G443" s="172"/>
      <c r="H443" s="172"/>
      <c r="I443" s="172"/>
      <c r="J443" s="172"/>
      <c r="K443" s="172"/>
      <c r="L443" s="296"/>
    </row>
    <row r="444" spans="2:12">
      <c r="B444" s="331" t="s">
        <v>260</v>
      </c>
      <c r="C444" s="332"/>
      <c r="D444" s="167"/>
      <c r="E444" s="168">
        <v>40</v>
      </c>
      <c r="F444" s="167">
        <v>60</v>
      </c>
      <c r="G444" s="167">
        <v>60</v>
      </c>
      <c r="H444" s="167">
        <v>60</v>
      </c>
      <c r="I444" s="167">
        <v>60</v>
      </c>
      <c r="J444" s="167">
        <v>60</v>
      </c>
      <c r="K444" s="167">
        <v>60</v>
      </c>
      <c r="L444" s="140"/>
    </row>
    <row r="445" spans="2:12" ht="18" customHeight="1">
      <c r="B445" s="329" t="s">
        <v>261</v>
      </c>
      <c r="C445" s="330"/>
      <c r="D445" s="109"/>
      <c r="E445" s="109">
        <v>1</v>
      </c>
      <c r="F445" s="109">
        <v>1</v>
      </c>
      <c r="G445" s="109">
        <v>1</v>
      </c>
      <c r="H445" s="109">
        <v>1</v>
      </c>
      <c r="I445" s="109">
        <v>1</v>
      </c>
      <c r="J445" s="109">
        <v>1</v>
      </c>
      <c r="K445" s="109">
        <v>1</v>
      </c>
      <c r="L445" s="20"/>
    </row>
    <row r="446" spans="2:12">
      <c r="B446" s="177" t="s">
        <v>143</v>
      </c>
      <c r="C446" s="178"/>
      <c r="D446" s="109">
        <v>19274.7</v>
      </c>
      <c r="E446" s="127">
        <v>44446</v>
      </c>
      <c r="F446" s="20">
        <f>111.115*60*2</f>
        <v>13333.8</v>
      </c>
      <c r="G446" s="20">
        <f>111.115*60*5</f>
        <v>33334.5</v>
      </c>
      <c r="H446" s="20">
        <f>111.115*60*8</f>
        <v>53335.199999999997</v>
      </c>
      <c r="I446" s="127">
        <v>66664.800000000003</v>
      </c>
      <c r="J446" s="127">
        <v>66664.800000000003</v>
      </c>
      <c r="K446" s="127">
        <v>66664.800000000003</v>
      </c>
      <c r="L446" s="20"/>
    </row>
    <row r="449" spans="2:12">
      <c r="B449" s="16" t="s">
        <v>127</v>
      </c>
      <c r="C449" s="16" t="s">
        <v>128</v>
      </c>
    </row>
    <row r="450" spans="2:12">
      <c r="B450" s="7">
        <v>1182</v>
      </c>
      <c r="C450" s="90" t="s">
        <v>93</v>
      </c>
      <c r="D450" s="6"/>
      <c r="E450" s="6"/>
      <c r="F450" s="6"/>
      <c r="G450" s="6"/>
      <c r="H450" s="6"/>
      <c r="I450" s="6"/>
      <c r="J450" s="6"/>
      <c r="K450" s="6"/>
      <c r="L450" s="6"/>
    </row>
    <row r="451" spans="2:12" ht="22.5" customHeight="1">
      <c r="B451" s="18" t="s">
        <v>130</v>
      </c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2:12" ht="22.5" customHeight="1">
      <c r="B452" s="18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2:12">
      <c r="B453" s="12" t="s">
        <v>131</v>
      </c>
      <c r="C453" s="7" t="s">
        <v>132</v>
      </c>
      <c r="D453" s="14"/>
      <c r="E453" s="14"/>
      <c r="F453" s="6"/>
      <c r="G453" s="6"/>
      <c r="H453" s="6"/>
      <c r="I453" s="6"/>
      <c r="J453" s="6"/>
      <c r="K453" s="6"/>
      <c r="L453" s="6"/>
    </row>
    <row r="454" spans="2:12" ht="25.5">
      <c r="B454" s="12" t="s">
        <v>133</v>
      </c>
      <c r="C454" s="7">
        <v>105048</v>
      </c>
      <c r="D454" s="6"/>
      <c r="E454" s="6"/>
      <c r="F454" s="6"/>
      <c r="G454" s="6"/>
      <c r="H454" s="6"/>
      <c r="I454" s="6"/>
      <c r="J454" s="6"/>
      <c r="K454" s="6"/>
      <c r="L454" s="6"/>
    </row>
    <row r="455" spans="2:12" ht="25.5">
      <c r="B455" s="12" t="s">
        <v>134</v>
      </c>
      <c r="C455" s="130" t="s">
        <v>262</v>
      </c>
      <c r="D455" s="6"/>
      <c r="E455" s="6"/>
      <c r="F455" s="6"/>
      <c r="G455" s="6"/>
      <c r="H455" s="6"/>
      <c r="I455" s="6"/>
      <c r="J455" s="6"/>
      <c r="K455" s="6"/>
      <c r="L455" s="6"/>
    </row>
    <row r="456" spans="2:12">
      <c r="B456" s="12" t="s">
        <v>135</v>
      </c>
      <c r="C456" s="7">
        <v>1182</v>
      </c>
      <c r="D456" s="294" t="s">
        <v>136</v>
      </c>
      <c r="E456" s="294"/>
      <c r="F456" s="294"/>
      <c r="G456" s="294"/>
      <c r="H456" s="294"/>
      <c r="I456" s="294"/>
      <c r="J456" s="294"/>
      <c r="K456" s="294"/>
      <c r="L456" s="294"/>
    </row>
    <row r="457" spans="2:12" ht="42" customHeight="1">
      <c r="B457" s="12" t="s">
        <v>137</v>
      </c>
      <c r="C457" s="205">
        <v>11001</v>
      </c>
      <c r="D457" s="68" t="s">
        <v>279</v>
      </c>
      <c r="E457" s="68" t="s">
        <v>20</v>
      </c>
      <c r="F457" s="92" t="s">
        <v>21</v>
      </c>
      <c r="G457" s="92" t="s">
        <v>22</v>
      </c>
      <c r="H457" s="92" t="s">
        <v>23</v>
      </c>
      <c r="I457" s="68" t="s">
        <v>24</v>
      </c>
      <c r="J457" s="68" t="s">
        <v>280</v>
      </c>
      <c r="K457" s="68" t="s">
        <v>281</v>
      </c>
      <c r="L457" s="295" t="s">
        <v>138</v>
      </c>
    </row>
    <row r="458" spans="2:12" ht="25.5">
      <c r="B458" s="12" t="s">
        <v>39</v>
      </c>
      <c r="C458" s="130" t="s">
        <v>296</v>
      </c>
      <c r="D458" s="93"/>
      <c r="E458" s="93"/>
      <c r="F458" s="94"/>
      <c r="G458" s="94"/>
      <c r="H458" s="94"/>
      <c r="I458" s="93"/>
      <c r="J458" s="93"/>
      <c r="K458" s="93"/>
      <c r="L458" s="296"/>
    </row>
    <row r="459" spans="2:12" ht="38.25">
      <c r="B459" s="19" t="s">
        <v>139</v>
      </c>
      <c r="C459" s="203" t="s">
        <v>297</v>
      </c>
      <c r="D459" s="93"/>
      <c r="E459" s="93"/>
      <c r="F459" s="94"/>
      <c r="G459" s="94"/>
      <c r="H459" s="94"/>
      <c r="I459" s="93"/>
      <c r="J459" s="93"/>
      <c r="K459" s="93"/>
      <c r="L459" s="296"/>
    </row>
    <row r="460" spans="2:12">
      <c r="B460" s="19" t="s">
        <v>42</v>
      </c>
      <c r="C460" s="175" t="s">
        <v>43</v>
      </c>
      <c r="D460" s="93"/>
      <c r="E460" s="93"/>
      <c r="F460" s="94"/>
      <c r="G460" s="94"/>
      <c r="H460" s="94"/>
      <c r="I460" s="93"/>
      <c r="J460" s="93"/>
      <c r="K460" s="93"/>
      <c r="L460" s="296"/>
    </row>
    <row r="461" spans="2:12" ht="25.5">
      <c r="B461" s="142" t="s">
        <v>140</v>
      </c>
      <c r="C461" s="130" t="s">
        <v>262</v>
      </c>
      <c r="D461" s="93"/>
      <c r="E461" s="93"/>
      <c r="F461" s="94"/>
      <c r="G461" s="94"/>
      <c r="H461" s="94"/>
      <c r="I461" s="93"/>
      <c r="J461" s="93"/>
      <c r="K461" s="93"/>
      <c r="L461" s="296"/>
    </row>
    <row r="462" spans="2:12">
      <c r="B462" s="333" t="s">
        <v>141</v>
      </c>
      <c r="C462" s="334"/>
      <c r="D462" s="93"/>
      <c r="E462" s="93"/>
      <c r="F462" s="94"/>
      <c r="G462" s="94"/>
      <c r="H462" s="94"/>
      <c r="I462" s="93"/>
      <c r="J462" s="93"/>
      <c r="K462" s="93"/>
      <c r="L462" s="296"/>
    </row>
    <row r="463" spans="2:12">
      <c r="B463" s="321" t="s">
        <v>263</v>
      </c>
      <c r="C463" s="321"/>
      <c r="D463" s="84">
        <v>2702813</v>
      </c>
      <c r="E463" s="84">
        <v>1853104</v>
      </c>
      <c r="F463" s="84">
        <v>316705</v>
      </c>
      <c r="G463" s="84">
        <v>579599</v>
      </c>
      <c r="H463" s="84">
        <v>1975706</v>
      </c>
      <c r="I463" s="132">
        <v>2189279</v>
      </c>
      <c r="J463" s="217">
        <v>1970351</v>
      </c>
      <c r="K463" s="217">
        <v>1773316</v>
      </c>
      <c r="L463" s="297"/>
    </row>
    <row r="464" spans="2:12">
      <c r="B464" s="321" t="s">
        <v>264</v>
      </c>
      <c r="C464" s="321"/>
      <c r="D464" s="84">
        <v>61987</v>
      </c>
      <c r="E464" s="131">
        <v>48129</v>
      </c>
      <c r="F464" s="84">
        <v>11031</v>
      </c>
      <c r="G464" s="84">
        <v>6531</v>
      </c>
      <c r="H464" s="84">
        <v>33100</v>
      </c>
      <c r="I464" s="132">
        <v>55789</v>
      </c>
      <c r="J464" s="217">
        <v>50211</v>
      </c>
      <c r="K464" s="217">
        <v>45190</v>
      </c>
      <c r="L464" s="20" t="s">
        <v>142</v>
      </c>
    </row>
    <row r="465" spans="2:12">
      <c r="B465" s="321" t="s">
        <v>265</v>
      </c>
      <c r="C465" s="321"/>
      <c r="D465" s="84">
        <v>1725919</v>
      </c>
      <c r="E465" s="131">
        <v>521040</v>
      </c>
      <c r="F465" s="84">
        <v>96992</v>
      </c>
      <c r="G465" s="84">
        <v>172541</v>
      </c>
      <c r="H465" s="84">
        <v>1341251</v>
      </c>
      <c r="I465" s="132">
        <v>1397994</v>
      </c>
      <c r="J465" s="217">
        <v>1258195</v>
      </c>
      <c r="K465" s="217">
        <v>1132376</v>
      </c>
      <c r="L465" s="63"/>
    </row>
    <row r="466" spans="2:12">
      <c r="B466" s="321" t="s">
        <v>266</v>
      </c>
      <c r="C466" s="321"/>
      <c r="D466" s="84">
        <v>952571</v>
      </c>
      <c r="E466" s="131">
        <v>851562</v>
      </c>
      <c r="F466" s="84">
        <v>179860</v>
      </c>
      <c r="G466" s="84">
        <v>364672</v>
      </c>
      <c r="H466" s="84">
        <v>579193</v>
      </c>
      <c r="I466" s="132">
        <v>771583</v>
      </c>
      <c r="J466" s="217">
        <v>694425</v>
      </c>
      <c r="K466" s="217">
        <v>624983</v>
      </c>
      <c r="L466" s="63"/>
    </row>
    <row r="467" spans="2:12">
      <c r="B467" s="321" t="s">
        <v>267</v>
      </c>
      <c r="C467" s="321"/>
      <c r="D467" s="84">
        <f>D463-D465-D466</f>
        <v>24323</v>
      </c>
      <c r="E467" s="131">
        <v>480502</v>
      </c>
      <c r="F467" s="84">
        <v>39853</v>
      </c>
      <c r="G467" s="84">
        <v>42386</v>
      </c>
      <c r="H467" s="84">
        <v>55262</v>
      </c>
      <c r="I467" s="132">
        <v>19702</v>
      </c>
      <c r="J467" s="217">
        <v>17731</v>
      </c>
      <c r="K467" s="217">
        <v>15957</v>
      </c>
      <c r="L467" s="63"/>
    </row>
    <row r="468" spans="2:12" ht="25.5" customHeight="1">
      <c r="B468" s="321" t="s">
        <v>268</v>
      </c>
      <c r="C468" s="321"/>
      <c r="D468" s="84">
        <v>63.8</v>
      </c>
      <c r="E468" s="131">
        <v>29.2</v>
      </c>
      <c r="F468" s="84">
        <v>30.6</v>
      </c>
      <c r="G468" s="84">
        <v>29.8</v>
      </c>
      <c r="H468" s="84">
        <v>67.900000000000006</v>
      </c>
      <c r="I468" s="230">
        <v>63.8</v>
      </c>
      <c r="J468" s="217">
        <v>63.8</v>
      </c>
      <c r="K468" s="217">
        <v>63.8</v>
      </c>
      <c r="L468" s="63"/>
    </row>
    <row r="469" spans="2:12" ht="29.25" customHeight="1">
      <c r="B469" s="322" t="s">
        <v>269</v>
      </c>
      <c r="C469" s="323"/>
      <c r="D469" s="84">
        <v>35.200000000000003</v>
      </c>
      <c r="E469" s="131">
        <v>50</v>
      </c>
      <c r="F469" s="84">
        <v>56.8</v>
      </c>
      <c r="G469" s="84">
        <v>62.9</v>
      </c>
      <c r="H469" s="84">
        <v>29.3</v>
      </c>
      <c r="I469" s="230">
        <v>35.200000000000003</v>
      </c>
      <c r="J469" s="217">
        <v>35.200000000000003</v>
      </c>
      <c r="K469" s="217">
        <v>35.200000000000003</v>
      </c>
      <c r="L469" s="63"/>
    </row>
    <row r="470" spans="2:12" ht="25.5" customHeight="1">
      <c r="B470" s="324" t="s">
        <v>270</v>
      </c>
      <c r="C470" s="324"/>
      <c r="D470" s="84">
        <v>8.9</v>
      </c>
      <c r="E470" s="131">
        <v>12.3</v>
      </c>
      <c r="F470" s="218" t="s">
        <v>334</v>
      </c>
      <c r="G470" s="84">
        <v>6.1</v>
      </c>
      <c r="H470" s="84">
        <v>8.1999999999999993</v>
      </c>
      <c r="I470" s="132">
        <v>13.5</v>
      </c>
      <c r="J470" s="219">
        <v>14.85</v>
      </c>
      <c r="K470" s="217">
        <v>16.3</v>
      </c>
      <c r="L470" s="63"/>
    </row>
    <row r="471" spans="2:12" ht="30.75" customHeight="1">
      <c r="B471" s="336" t="s">
        <v>271</v>
      </c>
      <c r="C471" s="337"/>
      <c r="D471" s="84">
        <v>5.6</v>
      </c>
      <c r="E471" s="131">
        <v>13.6</v>
      </c>
      <c r="F471" s="218" t="s">
        <v>334</v>
      </c>
      <c r="G471" s="218" t="s">
        <v>335</v>
      </c>
      <c r="H471" s="218" t="s">
        <v>336</v>
      </c>
      <c r="I471" s="132">
        <v>14.9</v>
      </c>
      <c r="J471" s="219">
        <v>16.39</v>
      </c>
      <c r="K471" s="217">
        <v>18</v>
      </c>
      <c r="L471" s="133"/>
    </row>
    <row r="472" spans="2:12" ht="26.25" customHeight="1">
      <c r="B472" s="319" t="s">
        <v>272</v>
      </c>
      <c r="C472" s="319"/>
      <c r="D472" s="84">
        <v>8.3000000000000007</v>
      </c>
      <c r="E472" s="131">
        <v>12</v>
      </c>
      <c r="F472" s="218" t="s">
        <v>334</v>
      </c>
      <c r="G472" s="218" t="s">
        <v>337</v>
      </c>
      <c r="H472" s="218" t="s">
        <v>338</v>
      </c>
      <c r="I472" s="134" t="s">
        <v>339</v>
      </c>
      <c r="J472" s="217">
        <v>14.5</v>
      </c>
      <c r="K472" s="220" t="s">
        <v>340</v>
      </c>
      <c r="L472" s="133"/>
    </row>
    <row r="473" spans="2:12" ht="21.75" customHeight="1">
      <c r="B473" s="338" t="s">
        <v>273</v>
      </c>
      <c r="C473" s="338"/>
      <c r="D473" s="84">
        <v>10.4</v>
      </c>
      <c r="E473" s="131">
        <v>9.3000000000000007</v>
      </c>
      <c r="F473" s="218" t="s">
        <v>341</v>
      </c>
      <c r="G473" s="218" t="s">
        <v>342</v>
      </c>
      <c r="H473" s="218" t="s">
        <v>343</v>
      </c>
      <c r="I473" s="132">
        <v>10.199999999999999</v>
      </c>
      <c r="J473" s="217">
        <v>11.2</v>
      </c>
      <c r="K473" s="217">
        <v>12.3</v>
      </c>
      <c r="L473" s="133"/>
    </row>
    <row r="474" spans="2:12" ht="24.75" customHeight="1">
      <c r="B474" s="319" t="s">
        <v>274</v>
      </c>
      <c r="C474" s="319"/>
      <c r="D474" s="84">
        <v>11.1</v>
      </c>
      <c r="E474" s="131">
        <v>11.9</v>
      </c>
      <c r="F474" s="218" t="s">
        <v>341</v>
      </c>
      <c r="G474" s="218" t="s">
        <v>344</v>
      </c>
      <c r="H474" s="218" t="s">
        <v>339</v>
      </c>
      <c r="I474" s="132">
        <v>13.1</v>
      </c>
      <c r="J474" s="217">
        <v>14.4</v>
      </c>
      <c r="K474" s="217">
        <v>15.8</v>
      </c>
      <c r="L474" s="133"/>
    </row>
    <row r="475" spans="2:12" ht="28.5" customHeight="1">
      <c r="B475" s="320" t="s">
        <v>275</v>
      </c>
      <c r="C475" s="320"/>
      <c r="D475" s="84">
        <v>4.5</v>
      </c>
      <c r="E475" s="131">
        <v>4.0999999999999996</v>
      </c>
      <c r="F475" s="218" t="s">
        <v>345</v>
      </c>
      <c r="G475" s="218" t="s">
        <v>346</v>
      </c>
      <c r="H475" s="84">
        <v>3.2</v>
      </c>
      <c r="I475" s="132">
        <v>3.7</v>
      </c>
      <c r="J475" s="217">
        <v>3.4</v>
      </c>
      <c r="K475" s="217">
        <v>3.1</v>
      </c>
      <c r="L475" s="133"/>
    </row>
    <row r="476" spans="2:12" ht="54" customHeight="1">
      <c r="B476" s="335" t="s">
        <v>276</v>
      </c>
      <c r="C476" s="335"/>
      <c r="D476" s="84">
        <v>2</v>
      </c>
      <c r="E476" s="131">
        <v>2</v>
      </c>
      <c r="F476" s="84">
        <v>2</v>
      </c>
      <c r="G476" s="84">
        <v>2</v>
      </c>
      <c r="H476" s="84">
        <v>2</v>
      </c>
      <c r="I476" s="221">
        <v>2</v>
      </c>
      <c r="J476" s="217">
        <v>2</v>
      </c>
      <c r="K476" s="217">
        <v>2</v>
      </c>
      <c r="L476" s="133"/>
    </row>
    <row r="477" spans="2:12">
      <c r="B477" s="177" t="s">
        <v>143</v>
      </c>
      <c r="C477" s="178"/>
      <c r="D477" s="136">
        <v>1322371.3</v>
      </c>
      <c r="E477" s="20">
        <v>1387756.7</v>
      </c>
      <c r="F477" s="20">
        <v>292577.40000000002</v>
      </c>
      <c r="G477" s="20">
        <v>658299.15</v>
      </c>
      <c r="H477" s="20">
        <v>1024020.8999999999</v>
      </c>
      <c r="I477" s="103">
        <v>1462887</v>
      </c>
      <c r="J477" s="20">
        <v>1497288.2</v>
      </c>
      <c r="K477" s="20">
        <v>1501355.1</v>
      </c>
      <c r="L477" s="20"/>
    </row>
    <row r="480" spans="2:12">
      <c r="B480" s="16" t="s">
        <v>127</v>
      </c>
      <c r="C480" s="16" t="s">
        <v>128</v>
      </c>
    </row>
    <row r="481" spans="2:12" ht="25.5">
      <c r="B481" s="173">
        <v>9003</v>
      </c>
      <c r="C481" s="180" t="s">
        <v>98</v>
      </c>
      <c r="D481" s="6"/>
      <c r="E481" s="6"/>
      <c r="F481" s="6"/>
      <c r="G481" s="6"/>
      <c r="H481" s="6"/>
      <c r="I481" s="6"/>
      <c r="J481" s="6"/>
      <c r="K481" s="6"/>
      <c r="L481" s="6"/>
    </row>
    <row r="482" spans="2:12">
      <c r="B482" s="17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2:12">
      <c r="B483" s="18" t="s">
        <v>130</v>
      </c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2:12">
      <c r="B484" s="18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2:12">
      <c r="B485" s="12" t="s">
        <v>131</v>
      </c>
      <c r="C485" s="7" t="s">
        <v>132</v>
      </c>
      <c r="D485" s="14"/>
      <c r="E485" s="14"/>
      <c r="F485" s="6"/>
      <c r="G485" s="6"/>
      <c r="H485" s="6"/>
      <c r="I485" s="6"/>
      <c r="J485" s="6"/>
      <c r="K485" s="6"/>
      <c r="L485" s="6"/>
    </row>
    <row r="486" spans="2:12" ht="25.5">
      <c r="B486" s="12" t="s">
        <v>133</v>
      </c>
      <c r="C486" s="7">
        <v>104003</v>
      </c>
      <c r="D486" s="6"/>
      <c r="E486" s="6"/>
      <c r="F486" s="6"/>
      <c r="G486" s="6"/>
      <c r="H486" s="6"/>
      <c r="I486" s="6"/>
      <c r="J486" s="6"/>
      <c r="K486" s="6"/>
      <c r="L486" s="6"/>
    </row>
    <row r="487" spans="2:12" ht="25.5">
      <c r="B487" s="12" t="s">
        <v>134</v>
      </c>
      <c r="C487" s="7" t="s">
        <v>35</v>
      </c>
      <c r="D487" s="6"/>
      <c r="E487" s="6"/>
      <c r="F487" s="6"/>
      <c r="G487" s="6"/>
      <c r="H487" s="6"/>
      <c r="I487" s="6"/>
      <c r="J487" s="6"/>
      <c r="K487" s="6"/>
      <c r="L487" s="6"/>
    </row>
    <row r="488" spans="2:12">
      <c r="B488" s="12" t="s">
        <v>135</v>
      </c>
      <c r="C488" s="7">
        <v>9003</v>
      </c>
      <c r="D488" s="294" t="s">
        <v>136</v>
      </c>
      <c r="E488" s="294"/>
      <c r="F488" s="294"/>
      <c r="G488" s="294"/>
      <c r="H488" s="294"/>
      <c r="I488" s="294"/>
      <c r="J488" s="294"/>
      <c r="K488" s="294"/>
      <c r="L488" s="294"/>
    </row>
    <row r="489" spans="2:12" ht="43.5" customHeight="1">
      <c r="B489" s="12" t="s">
        <v>137</v>
      </c>
      <c r="C489" s="208">
        <v>11001</v>
      </c>
      <c r="D489" s="68" t="s">
        <v>279</v>
      </c>
      <c r="E489" s="68" t="s">
        <v>20</v>
      </c>
      <c r="F489" s="92" t="s">
        <v>21</v>
      </c>
      <c r="G489" s="92" t="s">
        <v>22</v>
      </c>
      <c r="H489" s="92" t="s">
        <v>23</v>
      </c>
      <c r="I489" s="68" t="s">
        <v>24</v>
      </c>
      <c r="J489" s="68" t="s">
        <v>280</v>
      </c>
      <c r="K489" s="68" t="s">
        <v>281</v>
      </c>
      <c r="L489" s="295" t="s">
        <v>138</v>
      </c>
    </row>
    <row r="490" spans="2:12" ht="25.5">
      <c r="B490" s="19" t="s">
        <v>39</v>
      </c>
      <c r="C490" s="138" t="s">
        <v>101</v>
      </c>
      <c r="D490" s="93"/>
      <c r="E490" s="93"/>
      <c r="F490" s="94"/>
      <c r="G490" s="94"/>
      <c r="H490" s="94"/>
      <c r="I490" s="93"/>
      <c r="J490" s="93"/>
      <c r="K490" s="93"/>
      <c r="L490" s="296"/>
    </row>
    <row r="491" spans="2:12" ht="25.5">
      <c r="B491" s="19" t="s">
        <v>139</v>
      </c>
      <c r="C491" s="203" t="s">
        <v>298</v>
      </c>
      <c r="D491" s="93"/>
      <c r="E491" s="93"/>
      <c r="F491" s="94"/>
      <c r="G491" s="94"/>
      <c r="H491" s="94"/>
      <c r="I491" s="93"/>
      <c r="J491" s="93"/>
      <c r="K491" s="93"/>
      <c r="L491" s="296"/>
    </row>
    <row r="492" spans="2:12">
      <c r="B492" s="19" t="s">
        <v>42</v>
      </c>
      <c r="C492" s="74" t="s">
        <v>43</v>
      </c>
      <c r="D492" s="93"/>
      <c r="E492" s="93"/>
      <c r="F492" s="94"/>
      <c r="G492" s="94"/>
      <c r="H492" s="94"/>
      <c r="I492" s="93"/>
      <c r="J492" s="93"/>
      <c r="K492" s="93"/>
      <c r="L492" s="296"/>
    </row>
    <row r="493" spans="2:12" ht="25.5">
      <c r="B493" s="7" t="s">
        <v>140</v>
      </c>
      <c r="C493" s="130" t="s">
        <v>35</v>
      </c>
      <c r="D493" s="93"/>
      <c r="E493" s="93"/>
      <c r="F493" s="94"/>
      <c r="G493" s="94"/>
      <c r="H493" s="94"/>
      <c r="I493" s="93"/>
      <c r="J493" s="93"/>
      <c r="K493" s="93"/>
      <c r="L493" s="296"/>
    </row>
    <row r="494" spans="2:12">
      <c r="B494" s="181"/>
      <c r="C494" s="171" t="s">
        <v>141</v>
      </c>
      <c r="D494" s="93"/>
      <c r="E494" s="93"/>
      <c r="F494" s="94"/>
      <c r="G494" s="94"/>
      <c r="H494" s="94"/>
      <c r="I494" s="93"/>
      <c r="J494" s="93"/>
      <c r="K494" s="93"/>
      <c r="L494" s="296"/>
    </row>
    <row r="495" spans="2:12">
      <c r="B495" s="7"/>
      <c r="C495" s="135"/>
      <c r="D495" s="69"/>
      <c r="E495" s="69"/>
      <c r="F495" s="95"/>
      <c r="G495" s="95"/>
      <c r="H495" s="95"/>
      <c r="I495" s="69"/>
      <c r="J495" s="69"/>
      <c r="K495" s="69"/>
      <c r="L495" s="297"/>
    </row>
    <row r="496" spans="2:12">
      <c r="B496" s="177" t="s">
        <v>143</v>
      </c>
      <c r="C496" s="178"/>
      <c r="D496" s="136"/>
      <c r="E496" s="20">
        <v>325546.3</v>
      </c>
      <c r="F496" s="20">
        <f>I496*20%</f>
        <v>65014.52</v>
      </c>
      <c r="G496" s="20">
        <f>I496*45%</f>
        <v>146282.66999999998</v>
      </c>
      <c r="H496" s="20">
        <f>I496*70%</f>
        <v>227550.81999999998</v>
      </c>
      <c r="I496" s="103">
        <v>325072.59999999998</v>
      </c>
      <c r="J496" s="103">
        <v>332885</v>
      </c>
      <c r="K496" s="103">
        <v>337546.7</v>
      </c>
      <c r="L496" s="20"/>
    </row>
    <row r="499" spans="2:12">
      <c r="B499" s="12" t="s">
        <v>131</v>
      </c>
      <c r="C499" s="7" t="s">
        <v>132</v>
      </c>
      <c r="D499" s="14"/>
      <c r="E499" s="14"/>
      <c r="F499" s="6"/>
      <c r="G499" s="6"/>
      <c r="H499" s="6"/>
      <c r="I499" s="6"/>
      <c r="J499" s="6"/>
      <c r="K499" s="6"/>
      <c r="L499" s="6"/>
    </row>
    <row r="500" spans="2:12" ht="25.5">
      <c r="B500" s="12" t="s">
        <v>133</v>
      </c>
      <c r="C500" s="7">
        <v>105048</v>
      </c>
      <c r="D500" s="6"/>
      <c r="E500" s="6"/>
      <c r="F500" s="6"/>
      <c r="G500" s="6"/>
      <c r="H500" s="6"/>
      <c r="I500" s="6"/>
      <c r="J500" s="6"/>
      <c r="K500" s="6"/>
      <c r="L500" s="6"/>
    </row>
    <row r="501" spans="2:12" ht="25.5">
      <c r="B501" s="12" t="s">
        <v>134</v>
      </c>
      <c r="C501" s="130" t="s">
        <v>262</v>
      </c>
      <c r="D501" s="6"/>
      <c r="E501" s="6"/>
      <c r="F501" s="6"/>
      <c r="G501" s="6"/>
      <c r="H501" s="6"/>
      <c r="I501" s="6"/>
      <c r="J501" s="6"/>
      <c r="K501" s="6"/>
      <c r="L501" s="6"/>
    </row>
    <row r="502" spans="2:12">
      <c r="B502" s="12" t="s">
        <v>135</v>
      </c>
      <c r="C502" s="7">
        <v>9003</v>
      </c>
      <c r="D502" s="294" t="s">
        <v>136</v>
      </c>
      <c r="E502" s="294"/>
      <c r="F502" s="294"/>
      <c r="G502" s="294"/>
      <c r="H502" s="294"/>
      <c r="I502" s="294"/>
      <c r="J502" s="294"/>
      <c r="K502" s="294"/>
      <c r="L502" s="294"/>
    </row>
    <row r="503" spans="2:12" ht="31.5" customHeight="1">
      <c r="B503" s="12" t="s">
        <v>137</v>
      </c>
      <c r="C503" s="208">
        <v>11002</v>
      </c>
      <c r="D503" s="68" t="s">
        <v>279</v>
      </c>
      <c r="E503" s="68" t="s">
        <v>20</v>
      </c>
      <c r="F503" s="92" t="s">
        <v>21</v>
      </c>
      <c r="G503" s="92" t="s">
        <v>22</v>
      </c>
      <c r="H503" s="92" t="s">
        <v>23</v>
      </c>
      <c r="I503" s="68" t="s">
        <v>24</v>
      </c>
      <c r="J503" s="68" t="s">
        <v>280</v>
      </c>
      <c r="K503" s="68" t="s">
        <v>281</v>
      </c>
      <c r="L503" s="295" t="s">
        <v>138</v>
      </c>
    </row>
    <row r="504" spans="2:12" ht="25.5">
      <c r="B504" s="19" t="s">
        <v>39</v>
      </c>
      <c r="C504" s="48" t="s">
        <v>103</v>
      </c>
      <c r="D504" s="93"/>
      <c r="E504" s="93"/>
      <c r="F504" s="94"/>
      <c r="G504" s="94"/>
      <c r="H504" s="94"/>
      <c r="I504" s="93"/>
      <c r="J504" s="93"/>
      <c r="K504" s="93"/>
      <c r="L504" s="296"/>
    </row>
    <row r="505" spans="2:12" ht="40.5" customHeight="1">
      <c r="B505" s="19" t="s">
        <v>139</v>
      </c>
      <c r="C505" s="7" t="s">
        <v>299</v>
      </c>
      <c r="D505" s="93"/>
      <c r="E505" s="93"/>
      <c r="F505" s="94"/>
      <c r="G505" s="94"/>
      <c r="H505" s="94"/>
      <c r="I505" s="93"/>
      <c r="J505" s="93"/>
      <c r="K505" s="93"/>
      <c r="L505" s="296"/>
    </row>
    <row r="506" spans="2:12">
      <c r="B506" s="19" t="s">
        <v>42</v>
      </c>
      <c r="C506" s="74" t="s">
        <v>43</v>
      </c>
      <c r="D506" s="93"/>
      <c r="E506" s="93"/>
      <c r="F506" s="94"/>
      <c r="G506" s="94"/>
      <c r="H506" s="94"/>
      <c r="I506" s="93"/>
      <c r="J506" s="93"/>
      <c r="K506" s="93"/>
      <c r="L506" s="296"/>
    </row>
    <row r="507" spans="2:12" ht="25.5">
      <c r="B507" s="7" t="s">
        <v>140</v>
      </c>
      <c r="C507" s="130" t="s">
        <v>262</v>
      </c>
      <c r="D507" s="93"/>
      <c r="E507" s="93"/>
      <c r="F507" s="94"/>
      <c r="G507" s="94"/>
      <c r="H507" s="94"/>
      <c r="I507" s="93"/>
      <c r="J507" s="93"/>
      <c r="K507" s="93"/>
      <c r="L507" s="296"/>
    </row>
    <row r="508" spans="2:12">
      <c r="B508" s="257" t="s">
        <v>141</v>
      </c>
      <c r="C508" s="258"/>
      <c r="D508" s="69"/>
      <c r="E508" s="69"/>
      <c r="F508" s="95"/>
      <c r="G508" s="95"/>
      <c r="H508" s="95"/>
      <c r="I508" s="69"/>
      <c r="J508" s="69"/>
      <c r="K508" s="69"/>
      <c r="L508" s="297"/>
    </row>
    <row r="509" spans="2:12">
      <c r="B509" s="176" t="s">
        <v>143</v>
      </c>
      <c r="C509" s="114"/>
      <c r="D509" s="20">
        <v>1500131</v>
      </c>
      <c r="E509" s="103">
        <v>1404735</v>
      </c>
      <c r="F509" s="20">
        <v>255537.30000000002</v>
      </c>
      <c r="G509" s="20">
        <v>574958.92500000005</v>
      </c>
      <c r="H509" s="20">
        <v>894380.54999999993</v>
      </c>
      <c r="I509" s="20">
        <v>1277686.5</v>
      </c>
      <c r="J509" s="20">
        <v>1288137.8</v>
      </c>
      <c r="K509" s="20">
        <v>1299178.7</v>
      </c>
      <c r="L509" s="20" t="s">
        <v>142</v>
      </c>
    </row>
    <row r="510" spans="2:12">
      <c r="B510" s="182"/>
      <c r="D510" s="170"/>
      <c r="E510" s="170"/>
      <c r="F510" s="170"/>
      <c r="G510" s="170"/>
      <c r="H510" s="170"/>
      <c r="I510" s="170"/>
      <c r="J510" s="170"/>
      <c r="K510" s="170"/>
      <c r="L510" s="170"/>
    </row>
    <row r="511" spans="2:12">
      <c r="B511" s="182"/>
      <c r="D511" s="170"/>
      <c r="E511" s="170"/>
      <c r="F511" s="170"/>
      <c r="G511" s="170"/>
      <c r="H511" s="170"/>
      <c r="I511" s="170"/>
      <c r="J511" s="170"/>
      <c r="K511" s="170"/>
      <c r="L511" s="170"/>
    </row>
    <row r="512" spans="2:12">
      <c r="B512" s="12" t="s">
        <v>131</v>
      </c>
      <c r="C512" s="7" t="s">
        <v>132</v>
      </c>
      <c r="D512" s="14"/>
      <c r="E512" s="14"/>
      <c r="F512" s="6"/>
      <c r="G512" s="6"/>
      <c r="H512" s="6"/>
      <c r="I512" s="6"/>
      <c r="J512" s="6"/>
      <c r="K512" s="6"/>
      <c r="L512" s="6"/>
    </row>
    <row r="513" spans="2:12" ht="25.5">
      <c r="B513" s="12" t="s">
        <v>133</v>
      </c>
      <c r="C513" s="130">
        <v>104003</v>
      </c>
      <c r="D513" s="6"/>
      <c r="E513" s="6"/>
      <c r="F513" s="6"/>
      <c r="G513" s="6"/>
      <c r="H513" s="6"/>
      <c r="I513" s="6"/>
      <c r="J513" s="6"/>
      <c r="K513" s="6"/>
      <c r="L513" s="6"/>
    </row>
    <row r="514" spans="2:12" ht="25.5">
      <c r="B514" s="12" t="s">
        <v>134</v>
      </c>
      <c r="C514" s="86" t="s">
        <v>300</v>
      </c>
      <c r="D514" s="6"/>
      <c r="E514" s="6"/>
      <c r="F514" s="6"/>
      <c r="G514" s="6"/>
      <c r="H514" s="6"/>
      <c r="I514" s="6"/>
      <c r="J514" s="6"/>
      <c r="K514" s="6"/>
      <c r="L514" s="6"/>
    </row>
    <row r="515" spans="2:12">
      <c r="B515" s="12" t="s">
        <v>135</v>
      </c>
      <c r="C515" s="137">
        <v>9003</v>
      </c>
      <c r="D515" s="294" t="s">
        <v>136</v>
      </c>
      <c r="E515" s="294"/>
      <c r="F515" s="294"/>
      <c r="G515" s="294"/>
      <c r="H515" s="294"/>
      <c r="I515" s="294"/>
      <c r="J515" s="294"/>
      <c r="K515" s="294"/>
      <c r="L515" s="294"/>
    </row>
    <row r="516" spans="2:12" ht="27" customHeight="1">
      <c r="B516" s="12" t="s">
        <v>137</v>
      </c>
      <c r="C516" s="209">
        <v>11003</v>
      </c>
      <c r="D516" s="68" t="s">
        <v>279</v>
      </c>
      <c r="E516" s="68" t="s">
        <v>20</v>
      </c>
      <c r="F516" s="92" t="s">
        <v>21</v>
      </c>
      <c r="G516" s="92" t="s">
        <v>22</v>
      </c>
      <c r="H516" s="92" t="s">
        <v>23</v>
      </c>
      <c r="I516" s="68" t="s">
        <v>24</v>
      </c>
      <c r="J516" s="68" t="s">
        <v>280</v>
      </c>
      <c r="K516" s="68" t="s">
        <v>281</v>
      </c>
      <c r="L516" s="295" t="s">
        <v>138</v>
      </c>
    </row>
    <row r="517" spans="2:12" ht="27.75" customHeight="1">
      <c r="B517" s="19" t="s">
        <v>39</v>
      </c>
      <c r="C517" s="102" t="s">
        <v>301</v>
      </c>
      <c r="D517" s="93"/>
      <c r="E517" s="93"/>
      <c r="F517" s="94"/>
      <c r="G517" s="94"/>
      <c r="H517" s="94"/>
      <c r="I517" s="93"/>
      <c r="J517" s="93"/>
      <c r="K517" s="93"/>
      <c r="L517" s="296"/>
    </row>
    <row r="518" spans="2:12" ht="30" customHeight="1">
      <c r="B518" s="19" t="s">
        <v>139</v>
      </c>
      <c r="C518" s="10" t="s">
        <v>301</v>
      </c>
      <c r="D518" s="93"/>
      <c r="E518" s="93"/>
      <c r="F518" s="94"/>
      <c r="G518" s="94"/>
      <c r="H518" s="94"/>
      <c r="I518" s="93"/>
      <c r="J518" s="93"/>
      <c r="K518" s="93"/>
      <c r="L518" s="296"/>
    </row>
    <row r="519" spans="2:12" ht="38.25">
      <c r="B519" s="19" t="s">
        <v>42</v>
      </c>
      <c r="C519" s="7" t="s">
        <v>302</v>
      </c>
      <c r="D519" s="93"/>
      <c r="E519" s="93"/>
      <c r="F519" s="94"/>
      <c r="G519" s="94"/>
      <c r="H519" s="94"/>
      <c r="I519" s="93"/>
      <c r="J519" s="93"/>
      <c r="K519" s="93"/>
      <c r="L519" s="296"/>
    </row>
    <row r="520" spans="2:12" ht="25.5">
      <c r="B520" s="7" t="s">
        <v>140</v>
      </c>
      <c r="C520" s="86" t="s">
        <v>300</v>
      </c>
      <c r="D520" s="93"/>
      <c r="E520" s="93"/>
      <c r="F520" s="94"/>
      <c r="G520" s="94"/>
      <c r="H520" s="94"/>
      <c r="I520" s="93"/>
      <c r="J520" s="93"/>
      <c r="K520" s="93"/>
      <c r="L520" s="296"/>
    </row>
    <row r="521" spans="2:12">
      <c r="B521" s="183" t="s">
        <v>143</v>
      </c>
      <c r="C521" s="184"/>
      <c r="D521" s="20"/>
      <c r="E521" s="20">
        <v>26656.6</v>
      </c>
      <c r="F521" s="20">
        <v>5581.8</v>
      </c>
      <c r="G521" s="20">
        <v>13954.4</v>
      </c>
      <c r="H521" s="20">
        <v>22327.1</v>
      </c>
      <c r="I521" s="20">
        <v>33490.6</v>
      </c>
      <c r="J521" s="20">
        <v>33490.6</v>
      </c>
      <c r="K521" s="20">
        <v>33490.6</v>
      </c>
      <c r="L521" s="20"/>
    </row>
    <row r="522" spans="2:12">
      <c r="B522" s="185"/>
      <c r="D522" s="170"/>
      <c r="E522" s="170"/>
      <c r="F522" s="170"/>
      <c r="G522" s="170"/>
      <c r="H522" s="170"/>
      <c r="I522" s="170"/>
      <c r="J522" s="170"/>
      <c r="K522" s="170"/>
      <c r="L522" s="170"/>
    </row>
    <row r="523" spans="2:12">
      <c r="B523" s="185"/>
      <c r="D523" s="170"/>
      <c r="E523" s="170"/>
      <c r="F523" s="170"/>
      <c r="G523" s="170"/>
      <c r="H523" s="170"/>
      <c r="I523" s="170"/>
      <c r="J523" s="170"/>
      <c r="K523" s="170"/>
      <c r="L523" s="170"/>
    </row>
    <row r="524" spans="2:12">
      <c r="B524" s="12" t="s">
        <v>131</v>
      </c>
      <c r="C524" s="7" t="s">
        <v>132</v>
      </c>
      <c r="D524" s="14"/>
      <c r="E524" s="14"/>
      <c r="F524" s="6"/>
      <c r="G524" s="6"/>
      <c r="H524" s="6"/>
      <c r="I524" s="6"/>
      <c r="J524" s="6"/>
      <c r="K524" s="6"/>
      <c r="L524" s="6"/>
    </row>
    <row r="525" spans="2:12" ht="25.5">
      <c r="B525" s="12" t="s">
        <v>133</v>
      </c>
      <c r="C525" s="7">
        <v>105048</v>
      </c>
      <c r="D525" s="6"/>
      <c r="E525" s="6"/>
      <c r="F525" s="6"/>
      <c r="G525" s="6"/>
      <c r="H525" s="6"/>
      <c r="I525" s="6"/>
      <c r="J525" s="6"/>
      <c r="K525" s="6"/>
      <c r="L525" s="6"/>
    </row>
    <row r="526" spans="2:12" ht="25.5">
      <c r="B526" s="12" t="s">
        <v>134</v>
      </c>
      <c r="C526" s="130" t="s">
        <v>262</v>
      </c>
      <c r="D526" s="6"/>
      <c r="E526" s="6"/>
      <c r="F526" s="6"/>
      <c r="G526" s="6"/>
      <c r="H526" s="6"/>
      <c r="I526" s="6"/>
      <c r="J526" s="6"/>
      <c r="K526" s="6"/>
      <c r="L526" s="6"/>
    </row>
    <row r="527" spans="2:12">
      <c r="B527" s="12" t="s">
        <v>135</v>
      </c>
      <c r="C527" s="7">
        <v>9003</v>
      </c>
      <c r="D527" s="294" t="s">
        <v>136</v>
      </c>
      <c r="E527" s="294"/>
      <c r="F527" s="294"/>
      <c r="G527" s="294"/>
      <c r="H527" s="294"/>
      <c r="I527" s="294"/>
      <c r="J527" s="294"/>
      <c r="K527" s="294"/>
      <c r="L527" s="294"/>
    </row>
    <row r="528" spans="2:12" ht="37.5" customHeight="1">
      <c r="B528" s="12" t="s">
        <v>137</v>
      </c>
      <c r="C528" s="210">
        <v>31001</v>
      </c>
      <c r="D528" s="68" t="s">
        <v>279</v>
      </c>
      <c r="E528" s="68" t="s">
        <v>20</v>
      </c>
      <c r="F528" s="92" t="s">
        <v>21</v>
      </c>
      <c r="G528" s="92" t="s">
        <v>22</v>
      </c>
      <c r="H528" s="92" t="s">
        <v>23</v>
      </c>
      <c r="I528" s="68" t="s">
        <v>24</v>
      </c>
      <c r="J528" s="68" t="s">
        <v>280</v>
      </c>
      <c r="K528" s="68" t="s">
        <v>281</v>
      </c>
      <c r="L528" s="295" t="s">
        <v>138</v>
      </c>
    </row>
    <row r="529" spans="2:12" ht="25.5">
      <c r="B529" s="19" t="s">
        <v>39</v>
      </c>
      <c r="C529" s="48" t="s">
        <v>105</v>
      </c>
      <c r="D529" s="93"/>
      <c r="E529" s="93"/>
      <c r="F529" s="94"/>
      <c r="G529" s="94"/>
      <c r="H529" s="94"/>
      <c r="I529" s="93"/>
      <c r="J529" s="93"/>
      <c r="K529" s="93"/>
      <c r="L529" s="296"/>
    </row>
    <row r="530" spans="2:12" ht="25.5">
      <c r="B530" s="19" t="s">
        <v>139</v>
      </c>
      <c r="C530" s="10" t="s">
        <v>303</v>
      </c>
      <c r="D530" s="93"/>
      <c r="E530" s="93"/>
      <c r="F530" s="94"/>
      <c r="G530" s="94"/>
      <c r="H530" s="94"/>
      <c r="I530" s="93"/>
      <c r="J530" s="93"/>
      <c r="K530" s="93"/>
      <c r="L530" s="296"/>
    </row>
    <row r="531" spans="2:12" ht="25.5">
      <c r="B531" s="19" t="s">
        <v>42</v>
      </c>
      <c r="C531" s="7" t="s">
        <v>304</v>
      </c>
      <c r="D531" s="93"/>
      <c r="E531" s="93"/>
      <c r="F531" s="94"/>
      <c r="G531" s="94"/>
      <c r="H531" s="94"/>
      <c r="I531" s="93"/>
      <c r="J531" s="93"/>
      <c r="K531" s="93"/>
      <c r="L531" s="296"/>
    </row>
    <row r="532" spans="2:12" ht="25.5">
      <c r="B532" s="7" t="s">
        <v>140</v>
      </c>
      <c r="C532" s="7" t="s">
        <v>262</v>
      </c>
      <c r="D532" s="93"/>
      <c r="E532" s="93"/>
      <c r="F532" s="94"/>
      <c r="G532" s="94"/>
      <c r="H532" s="94"/>
      <c r="I532" s="93"/>
      <c r="J532" s="93"/>
      <c r="K532" s="93"/>
      <c r="L532" s="296"/>
    </row>
    <row r="533" spans="2:12">
      <c r="B533" s="55"/>
      <c r="C533" s="144" t="s">
        <v>141</v>
      </c>
      <c r="D533" s="69"/>
      <c r="E533" s="69"/>
      <c r="F533" s="95"/>
      <c r="G533" s="95"/>
      <c r="H533" s="95"/>
      <c r="I533" s="69"/>
      <c r="J533" s="69"/>
      <c r="K533" s="69"/>
      <c r="L533" s="297"/>
    </row>
    <row r="534" spans="2:12">
      <c r="B534" s="176" t="s">
        <v>143</v>
      </c>
      <c r="C534" s="186"/>
      <c r="D534" s="20">
        <v>50250.9</v>
      </c>
      <c r="E534" s="103">
        <v>30010</v>
      </c>
      <c r="F534" s="103"/>
      <c r="G534" s="103">
        <v>6000</v>
      </c>
      <c r="H534" s="103">
        <v>12000</v>
      </c>
      <c r="I534" s="103">
        <v>24400</v>
      </c>
      <c r="J534" s="103">
        <v>26840</v>
      </c>
      <c r="K534" s="103">
        <v>28182</v>
      </c>
      <c r="L534" s="20"/>
    </row>
    <row r="537" spans="2:12">
      <c r="B537" s="12" t="s">
        <v>131</v>
      </c>
      <c r="C537" s="7" t="s">
        <v>132</v>
      </c>
      <c r="D537" s="14"/>
      <c r="E537" s="14"/>
      <c r="F537" s="6"/>
      <c r="G537" s="6"/>
      <c r="H537" s="6"/>
      <c r="I537" s="6"/>
      <c r="J537" s="6"/>
      <c r="K537" s="6"/>
      <c r="L537" s="6"/>
    </row>
    <row r="538" spans="2:12" ht="25.5">
      <c r="B538" s="12" t="s">
        <v>133</v>
      </c>
      <c r="C538" s="7">
        <v>104003</v>
      </c>
      <c r="D538" s="6"/>
      <c r="E538" s="6"/>
      <c r="F538" s="6"/>
      <c r="G538" s="6"/>
      <c r="H538" s="6"/>
      <c r="I538" s="6"/>
      <c r="J538" s="6"/>
      <c r="K538" s="6"/>
      <c r="L538" s="6"/>
    </row>
    <row r="539" spans="2:12" ht="25.5">
      <c r="B539" s="12" t="s">
        <v>134</v>
      </c>
      <c r="C539" s="130" t="s">
        <v>305</v>
      </c>
      <c r="D539" s="6"/>
      <c r="E539" s="6"/>
      <c r="F539" s="6"/>
      <c r="G539" s="6"/>
      <c r="H539" s="6"/>
      <c r="I539" s="6"/>
      <c r="J539" s="6"/>
      <c r="K539" s="6"/>
      <c r="L539" s="6"/>
    </row>
    <row r="540" spans="2:12">
      <c r="B540" s="12" t="s">
        <v>135</v>
      </c>
      <c r="C540" s="7">
        <v>9003</v>
      </c>
      <c r="D540" s="294" t="s">
        <v>136</v>
      </c>
      <c r="E540" s="294"/>
      <c r="F540" s="294"/>
      <c r="G540" s="294"/>
      <c r="H540" s="294"/>
      <c r="I540" s="294"/>
      <c r="J540" s="294"/>
      <c r="K540" s="294"/>
      <c r="L540" s="294"/>
    </row>
    <row r="541" spans="2:12" ht="25.5">
      <c r="B541" s="12" t="s">
        <v>137</v>
      </c>
      <c r="C541" s="210">
        <v>31003</v>
      </c>
      <c r="D541" s="68" t="s">
        <v>279</v>
      </c>
      <c r="E541" s="68" t="s">
        <v>20</v>
      </c>
      <c r="F541" s="92" t="s">
        <v>21</v>
      </c>
      <c r="G541" s="92" t="s">
        <v>22</v>
      </c>
      <c r="H541" s="92" t="s">
        <v>23</v>
      </c>
      <c r="I541" s="68" t="s">
        <v>24</v>
      </c>
      <c r="J541" s="68" t="s">
        <v>280</v>
      </c>
      <c r="K541" s="68" t="s">
        <v>281</v>
      </c>
      <c r="L541" s="295" t="s">
        <v>138</v>
      </c>
    </row>
    <row r="542" spans="2:12" ht="25.5">
      <c r="B542" s="19" t="s">
        <v>39</v>
      </c>
      <c r="C542" s="48" t="s">
        <v>306</v>
      </c>
      <c r="D542" s="93"/>
      <c r="E542" s="93"/>
      <c r="F542" s="94"/>
      <c r="G542" s="94"/>
      <c r="H542" s="94"/>
      <c r="I542" s="93"/>
      <c r="J542" s="93"/>
      <c r="K542" s="93"/>
      <c r="L542" s="296"/>
    </row>
    <row r="543" spans="2:12" ht="29.25" customHeight="1">
      <c r="B543" s="19" t="s">
        <v>139</v>
      </c>
      <c r="C543" s="10" t="s">
        <v>307</v>
      </c>
      <c r="D543" s="93"/>
      <c r="E543" s="93"/>
      <c r="F543" s="94"/>
      <c r="G543" s="94"/>
      <c r="H543" s="94"/>
      <c r="I543" s="93"/>
      <c r="J543" s="93"/>
      <c r="K543" s="93"/>
      <c r="L543" s="296"/>
    </row>
    <row r="544" spans="2:12" ht="25.5">
      <c r="B544" s="19" t="s">
        <v>42</v>
      </c>
      <c r="C544" s="7" t="s">
        <v>304</v>
      </c>
      <c r="D544" s="93"/>
      <c r="E544" s="93"/>
      <c r="F544" s="94"/>
      <c r="G544" s="94"/>
      <c r="H544" s="94"/>
      <c r="I544" s="93"/>
      <c r="J544" s="93"/>
      <c r="K544" s="93"/>
      <c r="L544" s="296"/>
    </row>
    <row r="545" spans="2:12" ht="25.5">
      <c r="B545" s="7" t="s">
        <v>140</v>
      </c>
      <c r="C545" s="7" t="s">
        <v>300</v>
      </c>
      <c r="D545" s="93"/>
      <c r="E545" s="93"/>
      <c r="F545" s="94"/>
      <c r="G545" s="94"/>
      <c r="H545" s="94"/>
      <c r="I545" s="93"/>
      <c r="J545" s="93"/>
      <c r="K545" s="93"/>
      <c r="L545" s="296"/>
    </row>
    <row r="546" spans="2:12">
      <c r="B546" s="143"/>
      <c r="C546" s="144" t="s">
        <v>141</v>
      </c>
      <c r="D546" s="69"/>
      <c r="E546" s="69"/>
      <c r="F546" s="95"/>
      <c r="G546" s="95"/>
      <c r="H546" s="95"/>
      <c r="I546" s="69"/>
      <c r="J546" s="69"/>
      <c r="K546" s="69"/>
      <c r="L546" s="297"/>
    </row>
    <row r="547" spans="2:12">
      <c r="B547" s="176" t="s">
        <v>143</v>
      </c>
      <c r="C547" s="186"/>
      <c r="D547" s="20"/>
      <c r="E547" s="103">
        <v>11453.7</v>
      </c>
      <c r="F547" s="103"/>
      <c r="G547" s="103"/>
      <c r="H547" s="103">
        <v>5000</v>
      </c>
      <c r="I547" s="103">
        <v>5000</v>
      </c>
      <c r="J547" s="20">
        <v>0</v>
      </c>
      <c r="K547" s="20">
        <v>0</v>
      </c>
      <c r="L547" s="20"/>
    </row>
  </sheetData>
  <mergeCells count="202">
    <mergeCell ref="D121:L121"/>
    <mergeCell ref="L122:L127"/>
    <mergeCell ref="B128:C128"/>
    <mergeCell ref="B129:C129"/>
    <mergeCell ref="D540:L540"/>
    <mergeCell ref="L541:L546"/>
    <mergeCell ref="B88:C88"/>
    <mergeCell ref="B146:C146"/>
    <mergeCell ref="B148:C148"/>
    <mergeCell ref="B149:C149"/>
    <mergeCell ref="B153:C153"/>
    <mergeCell ref="B230:C230"/>
    <mergeCell ref="B250:C250"/>
    <mergeCell ref="B409:C409"/>
    <mergeCell ref="B410:C410"/>
    <mergeCell ref="B445:C445"/>
    <mergeCell ref="B444:C444"/>
    <mergeCell ref="B462:C462"/>
    <mergeCell ref="B476:C476"/>
    <mergeCell ref="B463:C463"/>
    <mergeCell ref="B508:C508"/>
    <mergeCell ref="B471:C471"/>
    <mergeCell ref="B472:C472"/>
    <mergeCell ref="B473:C473"/>
    <mergeCell ref="B474:C474"/>
    <mergeCell ref="B475:C475"/>
    <mergeCell ref="B466:C466"/>
    <mergeCell ref="B467:C467"/>
    <mergeCell ref="B468:C468"/>
    <mergeCell ref="B469:C469"/>
    <mergeCell ref="B470:C470"/>
    <mergeCell ref="B428:C428"/>
    <mergeCell ref="B429:C429"/>
    <mergeCell ref="B430:C430"/>
    <mergeCell ref="B464:C464"/>
    <mergeCell ref="B465:C465"/>
    <mergeCell ref="B408:C408"/>
    <mergeCell ref="B424:C424"/>
    <mergeCell ref="B425:C425"/>
    <mergeCell ref="B426:C426"/>
    <mergeCell ref="B427:C427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B380:C380"/>
    <mergeCell ref="B381:C381"/>
    <mergeCell ref="B382:C382"/>
    <mergeCell ref="B383:C383"/>
    <mergeCell ref="B384:C384"/>
    <mergeCell ref="B357:C357"/>
    <mergeCell ref="B358:C358"/>
    <mergeCell ref="B359:C359"/>
    <mergeCell ref="B378:C378"/>
    <mergeCell ref="B379:C379"/>
    <mergeCell ref="B352:C352"/>
    <mergeCell ref="B353:C353"/>
    <mergeCell ref="B354:C354"/>
    <mergeCell ref="B355:C355"/>
    <mergeCell ref="B356:C356"/>
    <mergeCell ref="B334:C334"/>
    <mergeCell ref="B335:C335"/>
    <mergeCell ref="B336:C336"/>
    <mergeCell ref="B337:C337"/>
    <mergeCell ref="B351:C351"/>
    <mergeCell ref="B329:C329"/>
    <mergeCell ref="B330:C330"/>
    <mergeCell ref="B331:C331"/>
    <mergeCell ref="B332:C332"/>
    <mergeCell ref="B333:C333"/>
    <mergeCell ref="B247:C247"/>
    <mergeCell ref="B248:C248"/>
    <mergeCell ref="B249:C249"/>
    <mergeCell ref="B265:C265"/>
    <mergeCell ref="B266:C266"/>
    <mergeCell ref="B244:C244"/>
    <mergeCell ref="B245:C245"/>
    <mergeCell ref="B246:C246"/>
    <mergeCell ref="B213:C213"/>
    <mergeCell ref="B214:C214"/>
    <mergeCell ref="B263:C263"/>
    <mergeCell ref="B264:C264"/>
    <mergeCell ref="B209:C209"/>
    <mergeCell ref="B210:C210"/>
    <mergeCell ref="B211:C211"/>
    <mergeCell ref="B191:C191"/>
    <mergeCell ref="B192:C192"/>
    <mergeCell ref="B193:C193"/>
    <mergeCell ref="B165:C165"/>
    <mergeCell ref="B166:C166"/>
    <mergeCell ref="B186:C186"/>
    <mergeCell ref="B187:C187"/>
    <mergeCell ref="B188:C188"/>
    <mergeCell ref="L528:L533"/>
    <mergeCell ref="B48:C48"/>
    <mergeCell ref="B49:C49"/>
    <mergeCell ref="B50:C50"/>
    <mergeCell ref="B51:C51"/>
    <mergeCell ref="B52:C52"/>
    <mergeCell ref="B53:C53"/>
    <mergeCell ref="B67:C67"/>
    <mergeCell ref="B68:C68"/>
    <mergeCell ref="B69:C69"/>
    <mergeCell ref="B70:C70"/>
    <mergeCell ref="B89:C89"/>
    <mergeCell ref="B90:C90"/>
    <mergeCell ref="B91:C91"/>
    <mergeCell ref="B92:C92"/>
    <mergeCell ref="B111:C111"/>
    <mergeCell ref="D502:L502"/>
    <mergeCell ref="L503:L508"/>
    <mergeCell ref="D515:L515"/>
    <mergeCell ref="L516:L520"/>
    <mergeCell ref="D527:L527"/>
    <mergeCell ref="L438:L443"/>
    <mergeCell ref="D456:L456"/>
    <mergeCell ref="L457:L463"/>
    <mergeCell ref="D488:L488"/>
    <mergeCell ref="L489:L495"/>
    <mergeCell ref="D391:L391"/>
    <mergeCell ref="L392:L397"/>
    <mergeCell ref="D417:L417"/>
    <mergeCell ref="L418:L423"/>
    <mergeCell ref="D437:L437"/>
    <mergeCell ref="L323:L328"/>
    <mergeCell ref="D344:L344"/>
    <mergeCell ref="L345:L350"/>
    <mergeCell ref="D371:L371"/>
    <mergeCell ref="L372:L377"/>
    <mergeCell ref="D322:L322"/>
    <mergeCell ref="L202:L207"/>
    <mergeCell ref="D256:L256"/>
    <mergeCell ref="L257:L260"/>
    <mergeCell ref="D223:L223"/>
    <mergeCell ref="L224:L229"/>
    <mergeCell ref="D285:L285"/>
    <mergeCell ref="L286:L291"/>
    <mergeCell ref="D300:L300"/>
    <mergeCell ref="L301:L306"/>
    <mergeCell ref="L83:L88"/>
    <mergeCell ref="D104:L104"/>
    <mergeCell ref="L105:L110"/>
    <mergeCell ref="B151:C151"/>
    <mergeCell ref="B152:C152"/>
    <mergeCell ref="B154:C154"/>
    <mergeCell ref="B145:C145"/>
    <mergeCell ref="B147:C147"/>
    <mergeCell ref="D237:L237"/>
    <mergeCell ref="B150:C150"/>
    <mergeCell ref="B112:C112"/>
    <mergeCell ref="B113:C113"/>
    <mergeCell ref="B114:C114"/>
    <mergeCell ref="B143:C143"/>
    <mergeCell ref="B144:C144"/>
    <mergeCell ref="B160:C160"/>
    <mergeCell ref="B161:C161"/>
    <mergeCell ref="B162:C162"/>
    <mergeCell ref="B212:C212"/>
    <mergeCell ref="B163:C163"/>
    <mergeCell ref="B164:C164"/>
    <mergeCell ref="B155:C155"/>
    <mergeCell ref="B156:C156"/>
    <mergeCell ref="B157:C157"/>
    <mergeCell ref="D16:L16"/>
    <mergeCell ref="L17:L22"/>
    <mergeCell ref="D28:L28"/>
    <mergeCell ref="L29:L34"/>
    <mergeCell ref="D41:L41"/>
    <mergeCell ref="L42:L47"/>
    <mergeCell ref="D60:L60"/>
    <mergeCell ref="L61:L66"/>
    <mergeCell ref="D82:L82"/>
    <mergeCell ref="B279:C279"/>
    <mergeCell ref="B292:C292"/>
    <mergeCell ref="B293:C293"/>
    <mergeCell ref="B294:C294"/>
    <mergeCell ref="B307:C307"/>
    <mergeCell ref="B309:C309"/>
    <mergeCell ref="B310:C310"/>
    <mergeCell ref="B308:C308"/>
    <mergeCell ref="D136:L136"/>
    <mergeCell ref="L137:L142"/>
    <mergeCell ref="D179:L179"/>
    <mergeCell ref="L180:L185"/>
    <mergeCell ref="D201:L201"/>
    <mergeCell ref="B167:C167"/>
    <mergeCell ref="B174:C174"/>
    <mergeCell ref="L238:L243"/>
    <mergeCell ref="D272:L272"/>
    <mergeCell ref="L273:L278"/>
    <mergeCell ref="B158:C158"/>
    <mergeCell ref="B159:C159"/>
    <mergeCell ref="B189:C189"/>
    <mergeCell ref="B190:C190"/>
    <mergeCell ref="B194:C194"/>
    <mergeCell ref="B208:C208"/>
  </mergeCells>
  <pageMargins left="0.25" right="0" top="0" bottom="0" header="0.3" footer="0.3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94"/>
  <sheetViews>
    <sheetView zoomScale="85" zoomScaleNormal="85" workbookViewId="0">
      <selection activeCell="F92" sqref="F92:F94"/>
    </sheetView>
  </sheetViews>
  <sheetFormatPr defaultRowHeight="15"/>
  <cols>
    <col min="1" max="1" width="3.85546875" customWidth="1"/>
    <col min="2" max="2" width="18.28515625" customWidth="1"/>
    <col min="3" max="3" width="17.42578125" customWidth="1"/>
    <col min="4" max="4" width="11.85546875" customWidth="1"/>
    <col min="5" max="5" width="54.28515625" customWidth="1"/>
    <col min="6" max="6" width="18.140625" customWidth="1"/>
  </cols>
  <sheetData>
    <row r="1" spans="2:6">
      <c r="C1" s="1"/>
      <c r="D1" s="1"/>
      <c r="E1" s="1"/>
      <c r="F1" s="23" t="s">
        <v>10</v>
      </c>
    </row>
    <row r="2" spans="2:6">
      <c r="C2" s="29"/>
      <c r="D2" s="29"/>
      <c r="E2" s="30"/>
      <c r="F2" s="30"/>
    </row>
    <row r="3" spans="2:6">
      <c r="B3" s="27"/>
      <c r="C3" s="26"/>
      <c r="D3" s="26"/>
      <c r="E3" s="27"/>
      <c r="F3" s="27"/>
    </row>
    <row r="4" spans="2:6" ht="19.5" customHeight="1">
      <c r="B4" s="347" t="s">
        <v>8</v>
      </c>
      <c r="C4" s="347"/>
      <c r="D4" s="347"/>
      <c r="E4" s="67">
        <v>104003</v>
      </c>
      <c r="F4" s="27"/>
    </row>
    <row r="5" spans="2:6" ht="17.25" customHeight="1">
      <c r="B5" s="347" t="s">
        <v>9</v>
      </c>
      <c r="C5" s="347"/>
      <c r="D5" s="347"/>
      <c r="E5" s="67" t="s">
        <v>35</v>
      </c>
      <c r="F5" s="27"/>
    </row>
    <row r="6" spans="2:6">
      <c r="C6" s="26"/>
      <c r="D6" s="26"/>
      <c r="E6" s="27"/>
      <c r="F6" s="27"/>
    </row>
    <row r="7" spans="2:6">
      <c r="B7" s="24" t="s">
        <v>15</v>
      </c>
      <c r="C7" s="26"/>
      <c r="D7" s="26"/>
      <c r="E7" s="27"/>
      <c r="F7" s="27"/>
    </row>
    <row r="8" spans="2:6">
      <c r="B8" s="27"/>
      <c r="C8" s="27"/>
      <c r="D8" s="27"/>
      <c r="E8" s="27"/>
      <c r="F8" s="27"/>
    </row>
    <row r="9" spans="2:6" ht="15" customHeight="1">
      <c r="B9" s="349" t="s">
        <v>11</v>
      </c>
      <c r="C9" s="350"/>
      <c r="D9" s="351" t="s">
        <v>16</v>
      </c>
      <c r="E9" s="352"/>
      <c r="F9" s="355" t="s">
        <v>12</v>
      </c>
    </row>
    <row r="10" spans="2:6" ht="25.5" customHeight="1">
      <c r="B10" s="25" t="s">
        <v>7</v>
      </c>
      <c r="C10" s="25" t="s">
        <v>13</v>
      </c>
      <c r="D10" s="353"/>
      <c r="E10" s="354"/>
      <c r="F10" s="356"/>
    </row>
    <row r="11" spans="2:6" ht="15" customHeight="1">
      <c r="B11" s="31" t="s">
        <v>14</v>
      </c>
      <c r="C11" s="38"/>
      <c r="D11" s="28"/>
      <c r="E11" s="28"/>
      <c r="F11" s="32"/>
    </row>
    <row r="12" spans="2:6" ht="46.5" customHeight="1">
      <c r="B12" s="33">
        <v>1057</v>
      </c>
      <c r="C12" s="40"/>
      <c r="D12" s="344" t="s">
        <v>29</v>
      </c>
      <c r="E12" s="345"/>
      <c r="F12" s="33"/>
    </row>
    <row r="13" spans="2:6" ht="39.75" customHeight="1">
      <c r="B13" s="41"/>
      <c r="C13" s="40">
        <v>11001</v>
      </c>
      <c r="D13" s="346" t="s">
        <v>31</v>
      </c>
      <c r="E13" s="346"/>
      <c r="F13" s="20">
        <v>1446616.2</v>
      </c>
    </row>
    <row r="14" spans="2:6">
      <c r="B14" s="41"/>
      <c r="C14" s="40"/>
      <c r="D14" s="43"/>
      <c r="E14" s="42" t="s">
        <v>35</v>
      </c>
      <c r="F14" s="34"/>
    </row>
    <row r="15" spans="2:6" ht="38.25" customHeight="1">
      <c r="B15" s="41"/>
      <c r="C15" s="44">
        <v>11003</v>
      </c>
      <c r="D15" s="339" t="s">
        <v>47</v>
      </c>
      <c r="E15" s="339"/>
      <c r="F15" s="340">
        <v>43405</v>
      </c>
    </row>
    <row r="16" spans="2:6" ht="25.5">
      <c r="B16" s="41"/>
      <c r="C16" s="40"/>
      <c r="D16" s="43"/>
      <c r="E16" s="197" t="s">
        <v>145</v>
      </c>
      <c r="F16" s="341"/>
    </row>
    <row r="17" spans="2:6">
      <c r="B17" s="47"/>
      <c r="C17" s="36"/>
      <c r="D17" s="35"/>
      <c r="E17" s="35"/>
      <c r="F17" s="342"/>
    </row>
    <row r="18" spans="2:6" ht="38.25" customHeight="1">
      <c r="B18" s="41"/>
      <c r="C18" s="44">
        <v>31001</v>
      </c>
      <c r="D18" s="339" t="s">
        <v>50</v>
      </c>
      <c r="E18" s="339"/>
      <c r="F18" s="340">
        <v>20990</v>
      </c>
    </row>
    <row r="19" spans="2:6">
      <c r="B19" s="41"/>
      <c r="C19" s="40"/>
      <c r="D19" s="43"/>
      <c r="E19" s="211" t="s">
        <v>35</v>
      </c>
      <c r="F19" s="343"/>
    </row>
    <row r="20" spans="2:6">
      <c r="B20" s="47"/>
      <c r="C20" s="36"/>
      <c r="D20" s="35"/>
      <c r="E20" s="35"/>
      <c r="F20" s="342"/>
    </row>
    <row r="21" spans="2:6" ht="25.5" customHeight="1">
      <c r="B21" s="33">
        <v>1052</v>
      </c>
      <c r="C21" s="40"/>
      <c r="D21" s="348" t="s">
        <v>54</v>
      </c>
      <c r="E21" s="348"/>
      <c r="F21" s="33"/>
    </row>
    <row r="22" spans="2:6" ht="39" customHeight="1">
      <c r="B22" s="41"/>
      <c r="C22" s="40">
        <v>11001</v>
      </c>
      <c r="D22" s="346" t="s">
        <v>56</v>
      </c>
      <c r="E22" s="346"/>
      <c r="F22" s="34"/>
    </row>
    <row r="23" spans="2:6" ht="27" customHeight="1">
      <c r="B23" s="41"/>
      <c r="C23" s="40"/>
      <c r="D23" s="43"/>
      <c r="E23" s="211" t="s">
        <v>35</v>
      </c>
      <c r="F23" s="34">
        <v>325700.3</v>
      </c>
    </row>
    <row r="24" spans="2:6">
      <c r="B24" s="47"/>
      <c r="C24" s="45"/>
      <c r="D24" s="46"/>
      <c r="E24" s="35"/>
      <c r="F24" s="39"/>
    </row>
    <row r="25" spans="2:6" ht="46.5" customHeight="1">
      <c r="B25" s="33">
        <v>1093</v>
      </c>
      <c r="C25" s="40"/>
      <c r="D25" s="344" t="s">
        <v>58</v>
      </c>
      <c r="E25" s="345"/>
      <c r="F25" s="33"/>
    </row>
    <row r="26" spans="2:6" ht="39.75" customHeight="1">
      <c r="B26" s="41"/>
      <c r="C26" s="40">
        <v>11001</v>
      </c>
      <c r="D26" s="346" t="s">
        <v>61</v>
      </c>
      <c r="E26" s="346"/>
      <c r="F26" s="34">
        <v>511377.9</v>
      </c>
    </row>
    <row r="27" spans="2:6">
      <c r="B27" s="41"/>
      <c r="C27" s="40"/>
      <c r="D27" s="43"/>
      <c r="E27" s="211" t="s">
        <v>35</v>
      </c>
      <c r="F27" s="34"/>
    </row>
    <row r="28" spans="2:6" ht="38.25" customHeight="1">
      <c r="B28" s="41"/>
      <c r="C28" s="44">
        <v>11002</v>
      </c>
      <c r="D28" s="339" t="s">
        <v>347</v>
      </c>
      <c r="E28" s="339"/>
      <c r="F28" s="340">
        <v>15000</v>
      </c>
    </row>
    <row r="29" spans="2:6">
      <c r="B29" s="41"/>
      <c r="C29" s="40"/>
      <c r="D29" s="43"/>
      <c r="E29" s="197" t="s">
        <v>355</v>
      </c>
      <c r="F29" s="341"/>
    </row>
    <row r="30" spans="2:6">
      <c r="B30" s="47"/>
      <c r="C30" s="36"/>
      <c r="D30" s="35"/>
      <c r="E30" s="35"/>
      <c r="F30" s="342"/>
    </row>
    <row r="31" spans="2:6" ht="38.25" customHeight="1">
      <c r="B31" s="41"/>
      <c r="C31" s="44">
        <v>11003</v>
      </c>
      <c r="D31" s="339" t="s">
        <v>63</v>
      </c>
      <c r="E31" s="339"/>
      <c r="F31" s="340">
        <v>237837.8</v>
      </c>
    </row>
    <row r="32" spans="2:6">
      <c r="B32" s="41"/>
      <c r="C32" s="40"/>
      <c r="D32" s="43"/>
      <c r="E32" s="197" t="s">
        <v>35</v>
      </c>
      <c r="F32" s="341"/>
    </row>
    <row r="33" spans="2:6">
      <c r="B33" s="47"/>
      <c r="C33" s="36"/>
      <c r="D33" s="35"/>
      <c r="E33" s="35"/>
      <c r="F33" s="342"/>
    </row>
    <row r="34" spans="2:6" ht="46.5" customHeight="1">
      <c r="B34" s="33">
        <v>1120</v>
      </c>
      <c r="C34" s="40"/>
      <c r="D34" s="344" t="s">
        <v>65</v>
      </c>
      <c r="E34" s="345"/>
      <c r="F34" s="33"/>
    </row>
    <row r="35" spans="2:6" ht="39.75" customHeight="1">
      <c r="B35" s="41"/>
      <c r="C35" s="40">
        <v>11001</v>
      </c>
      <c r="D35" s="346" t="s">
        <v>68</v>
      </c>
      <c r="E35" s="346"/>
      <c r="F35" s="151">
        <v>9079898.8000000007</v>
      </c>
    </row>
    <row r="36" spans="2:6">
      <c r="B36" s="41"/>
      <c r="C36" s="40"/>
      <c r="D36" s="43"/>
      <c r="E36" s="211" t="s">
        <v>35</v>
      </c>
      <c r="F36" s="34"/>
    </row>
    <row r="37" spans="2:6" ht="38.25" customHeight="1">
      <c r="B37" s="41"/>
      <c r="C37" s="44">
        <v>11002</v>
      </c>
      <c r="D37" s="339" t="s">
        <v>70</v>
      </c>
      <c r="E37" s="339"/>
      <c r="F37" s="340">
        <v>562274.79999999993</v>
      </c>
    </row>
    <row r="38" spans="2:6">
      <c r="B38" s="41"/>
      <c r="C38" s="40"/>
      <c r="D38" s="43"/>
      <c r="E38" s="211" t="s">
        <v>35</v>
      </c>
      <c r="F38" s="341"/>
    </row>
    <row r="39" spans="2:6">
      <c r="B39" s="47"/>
      <c r="C39" s="36"/>
      <c r="D39" s="35"/>
      <c r="E39" s="35"/>
      <c r="F39" s="342"/>
    </row>
    <row r="40" spans="2:6" ht="38.25" customHeight="1">
      <c r="B40" s="41"/>
      <c r="C40" s="44">
        <v>11004</v>
      </c>
      <c r="D40" s="339" t="s">
        <v>73</v>
      </c>
      <c r="E40" s="339"/>
      <c r="F40" s="340">
        <v>150000</v>
      </c>
    </row>
    <row r="41" spans="2:6">
      <c r="B41" s="41"/>
      <c r="C41" s="40"/>
      <c r="D41" s="43"/>
      <c r="E41" s="211" t="s">
        <v>35</v>
      </c>
      <c r="F41" s="343"/>
    </row>
    <row r="42" spans="2:6">
      <c r="B42" s="47"/>
      <c r="C42" s="36"/>
      <c r="D42" s="35"/>
      <c r="E42" s="35"/>
      <c r="F42" s="342"/>
    </row>
    <row r="43" spans="2:6" ht="38.25" customHeight="1">
      <c r="B43" s="41"/>
      <c r="C43" s="44">
        <v>11005</v>
      </c>
      <c r="D43" s="339" t="s">
        <v>329</v>
      </c>
      <c r="E43" s="339"/>
      <c r="F43" s="340">
        <v>36927.4</v>
      </c>
    </row>
    <row r="44" spans="2:6">
      <c r="B44" s="41"/>
      <c r="C44" s="40"/>
      <c r="D44" s="43"/>
      <c r="E44" s="211" t="s">
        <v>35</v>
      </c>
      <c r="F44" s="341"/>
    </row>
    <row r="45" spans="2:6">
      <c r="B45" s="47"/>
      <c r="C45" s="36"/>
      <c r="D45" s="35"/>
      <c r="E45" s="35"/>
      <c r="F45" s="342"/>
    </row>
    <row r="46" spans="2:6" ht="38.25" customHeight="1">
      <c r="B46" s="41"/>
      <c r="C46" s="44">
        <v>11006</v>
      </c>
      <c r="D46" s="339" t="s">
        <v>328</v>
      </c>
      <c r="E46" s="339"/>
      <c r="F46" s="340">
        <v>602661.9</v>
      </c>
    </row>
    <row r="47" spans="2:6">
      <c r="B47" s="41"/>
      <c r="C47" s="40"/>
      <c r="D47" s="43"/>
      <c r="E47" s="211" t="s">
        <v>35</v>
      </c>
      <c r="F47" s="343"/>
    </row>
    <row r="48" spans="2:6">
      <c r="B48" s="47"/>
      <c r="C48" s="36"/>
      <c r="D48" s="35"/>
      <c r="E48" s="35"/>
      <c r="F48" s="342"/>
    </row>
    <row r="49" spans="2:6" ht="38.25" customHeight="1">
      <c r="B49" s="41"/>
      <c r="C49" s="44">
        <v>31001</v>
      </c>
      <c r="D49" s="339" t="s">
        <v>75</v>
      </c>
      <c r="E49" s="339"/>
      <c r="F49" s="340">
        <v>4530</v>
      </c>
    </row>
    <row r="50" spans="2:6">
      <c r="B50" s="41"/>
      <c r="C50" s="40"/>
      <c r="D50" s="43"/>
      <c r="E50" s="211" t="s">
        <v>35</v>
      </c>
      <c r="F50" s="343"/>
    </row>
    <row r="51" spans="2:6">
      <c r="B51" s="47"/>
      <c r="C51" s="36"/>
      <c r="D51" s="35"/>
      <c r="E51" s="35"/>
      <c r="F51" s="342"/>
    </row>
    <row r="52" spans="2:6" ht="38.25" customHeight="1">
      <c r="B52" s="41"/>
      <c r="C52" s="44">
        <v>31002</v>
      </c>
      <c r="D52" s="339" t="s">
        <v>328</v>
      </c>
      <c r="E52" s="339"/>
      <c r="F52" s="340">
        <v>2754850</v>
      </c>
    </row>
    <row r="53" spans="2:6">
      <c r="B53" s="41"/>
      <c r="C53" s="40"/>
      <c r="D53" s="43"/>
      <c r="E53" s="226" t="s">
        <v>35</v>
      </c>
      <c r="F53" s="343"/>
    </row>
    <row r="54" spans="2:6">
      <c r="B54" s="47"/>
      <c r="C54" s="36"/>
      <c r="D54" s="35"/>
      <c r="E54" s="35"/>
      <c r="F54" s="342"/>
    </row>
    <row r="55" spans="2:6" ht="38.25" customHeight="1">
      <c r="B55" s="41"/>
      <c r="C55" s="44">
        <v>31003</v>
      </c>
      <c r="D55" s="339" t="s">
        <v>75</v>
      </c>
      <c r="E55" s="339"/>
      <c r="F55" s="340">
        <v>786340</v>
      </c>
    </row>
    <row r="56" spans="2:6">
      <c r="B56" s="41"/>
      <c r="C56" s="40"/>
      <c r="D56" s="43"/>
      <c r="E56" s="226" t="s">
        <v>35</v>
      </c>
      <c r="F56" s="343"/>
    </row>
    <row r="57" spans="2:6">
      <c r="B57" s="47"/>
      <c r="C57" s="36"/>
      <c r="D57" s="35"/>
      <c r="E57" s="35"/>
      <c r="F57" s="342"/>
    </row>
    <row r="58" spans="2:6" ht="46.5" customHeight="1">
      <c r="B58" s="33">
        <v>1123</v>
      </c>
      <c r="C58" s="40"/>
      <c r="D58" s="344" t="s">
        <v>77</v>
      </c>
      <c r="E58" s="345"/>
      <c r="F58" s="33"/>
    </row>
    <row r="59" spans="2:6" ht="39.75" customHeight="1">
      <c r="B59" s="41"/>
      <c r="C59" s="40">
        <v>11001</v>
      </c>
      <c r="D59" s="346" t="s">
        <v>80</v>
      </c>
      <c r="E59" s="346"/>
      <c r="F59" s="34">
        <v>405599.5</v>
      </c>
    </row>
    <row r="60" spans="2:6">
      <c r="B60" s="41"/>
      <c r="C60" s="40"/>
      <c r="D60" s="43"/>
      <c r="E60" s="211" t="s">
        <v>35</v>
      </c>
      <c r="F60" s="34"/>
    </row>
    <row r="61" spans="2:6" ht="38.25" customHeight="1">
      <c r="B61" s="41"/>
      <c r="C61" s="44">
        <v>11002</v>
      </c>
      <c r="D61" s="339" t="s">
        <v>82</v>
      </c>
      <c r="E61" s="339"/>
      <c r="F61" s="340">
        <v>260888</v>
      </c>
    </row>
    <row r="62" spans="2:6">
      <c r="B62" s="41"/>
      <c r="C62" s="40"/>
      <c r="D62" s="43"/>
      <c r="E62" s="211" t="s">
        <v>35</v>
      </c>
      <c r="F62" s="341"/>
    </row>
    <row r="63" spans="2:6">
      <c r="B63" s="47"/>
      <c r="C63" s="36"/>
      <c r="D63" s="35"/>
      <c r="E63" s="35"/>
      <c r="F63" s="342"/>
    </row>
    <row r="64" spans="2:6" ht="46.5" customHeight="1">
      <c r="B64" s="358">
        <v>1149</v>
      </c>
      <c r="C64" s="40"/>
      <c r="D64" s="344" t="s">
        <v>84</v>
      </c>
      <c r="E64" s="345"/>
      <c r="F64" s="33"/>
    </row>
    <row r="65" spans="2:6" ht="55.5" customHeight="1">
      <c r="B65" s="359"/>
      <c r="C65" s="40">
        <v>11001</v>
      </c>
      <c r="D65" s="346" t="s">
        <v>87</v>
      </c>
      <c r="E65" s="346"/>
      <c r="F65" s="34">
        <v>313464.59999999998</v>
      </c>
    </row>
    <row r="66" spans="2:6">
      <c r="B66" s="359"/>
      <c r="C66" s="40"/>
      <c r="D66" s="43"/>
      <c r="E66" s="211" t="s">
        <v>35</v>
      </c>
      <c r="F66" s="34"/>
    </row>
    <row r="67" spans="2:6" ht="62.25" customHeight="1">
      <c r="B67" s="359"/>
      <c r="C67" s="44">
        <v>11002</v>
      </c>
      <c r="D67" s="339" t="s">
        <v>291</v>
      </c>
      <c r="E67" s="339"/>
      <c r="F67" s="340">
        <v>300908.3</v>
      </c>
    </row>
    <row r="68" spans="2:6">
      <c r="B68" s="359"/>
      <c r="C68" s="40"/>
      <c r="D68" s="43"/>
      <c r="E68" s="211" t="s">
        <v>35</v>
      </c>
      <c r="F68" s="341"/>
    </row>
    <row r="69" spans="2:6">
      <c r="B69" s="359"/>
      <c r="C69" s="36"/>
      <c r="D69" s="35"/>
      <c r="E69" s="35"/>
      <c r="F69" s="342"/>
    </row>
    <row r="70" spans="2:6" ht="38.25" customHeight="1">
      <c r="B70" s="359"/>
      <c r="C70" s="44">
        <v>11003</v>
      </c>
      <c r="D70" s="339" t="s">
        <v>89</v>
      </c>
      <c r="E70" s="339"/>
      <c r="F70" s="340">
        <v>5223</v>
      </c>
    </row>
    <row r="71" spans="2:6">
      <c r="B71" s="359"/>
      <c r="C71" s="40"/>
      <c r="D71" s="43"/>
      <c r="E71" s="211" t="s">
        <v>35</v>
      </c>
      <c r="F71" s="343"/>
    </row>
    <row r="72" spans="2:6">
      <c r="B72" s="359"/>
      <c r="C72" s="36"/>
      <c r="D72" s="35"/>
      <c r="E72" s="35"/>
      <c r="F72" s="342"/>
    </row>
    <row r="73" spans="2:6" ht="38.25" customHeight="1">
      <c r="B73" s="359"/>
      <c r="C73" s="44">
        <v>12001</v>
      </c>
      <c r="D73" s="339" t="s">
        <v>90</v>
      </c>
      <c r="E73" s="339"/>
      <c r="F73" s="340">
        <v>66664.800000000003</v>
      </c>
    </row>
    <row r="74" spans="2:6">
      <c r="B74" s="359"/>
      <c r="C74" s="40"/>
      <c r="D74" s="43"/>
      <c r="E74" s="211" t="s">
        <v>35</v>
      </c>
      <c r="F74" s="341"/>
    </row>
    <row r="75" spans="2:6">
      <c r="B75" s="360"/>
      <c r="C75" s="36"/>
      <c r="D75" s="35"/>
      <c r="E75" s="35"/>
      <c r="F75" s="342"/>
    </row>
    <row r="76" spans="2:6" ht="25.5" customHeight="1">
      <c r="B76" s="33">
        <v>1182</v>
      </c>
      <c r="C76" s="40"/>
      <c r="D76" s="348" t="s">
        <v>93</v>
      </c>
      <c r="E76" s="348"/>
      <c r="F76" s="33"/>
    </row>
    <row r="77" spans="2:6" ht="39" customHeight="1">
      <c r="B77" s="41"/>
      <c r="C77" s="40">
        <v>11001</v>
      </c>
      <c r="D77" s="346" t="s">
        <v>96</v>
      </c>
      <c r="E77" s="346"/>
      <c r="F77" s="103">
        <v>1462887</v>
      </c>
    </row>
    <row r="78" spans="2:6" ht="27" customHeight="1">
      <c r="B78" s="41"/>
      <c r="C78" s="40"/>
      <c r="D78" s="43"/>
      <c r="E78" s="211" t="s">
        <v>35</v>
      </c>
      <c r="F78" s="34"/>
    </row>
    <row r="79" spans="2:6">
      <c r="B79" s="47"/>
      <c r="C79" s="45"/>
      <c r="D79" s="46"/>
      <c r="E79" s="35"/>
      <c r="F79" s="39"/>
    </row>
    <row r="80" spans="2:6" ht="46.5" customHeight="1">
      <c r="B80" s="357">
        <v>9003</v>
      </c>
      <c r="C80" s="214"/>
      <c r="D80" s="344" t="s">
        <v>98</v>
      </c>
      <c r="E80" s="345"/>
      <c r="F80" s="33"/>
    </row>
    <row r="81" spans="2:6" ht="55.5" customHeight="1">
      <c r="B81" s="357"/>
      <c r="C81" s="214">
        <v>11001</v>
      </c>
      <c r="D81" s="346" t="s">
        <v>101</v>
      </c>
      <c r="E81" s="346"/>
      <c r="F81" s="34">
        <v>325072.59999999998</v>
      </c>
    </row>
    <row r="82" spans="2:6">
      <c r="B82" s="357"/>
      <c r="C82" s="214"/>
      <c r="D82" s="43"/>
      <c r="E82" s="211" t="s">
        <v>35</v>
      </c>
      <c r="F82" s="34"/>
    </row>
    <row r="83" spans="2:6" ht="62.25" customHeight="1">
      <c r="B83" s="357"/>
      <c r="C83" s="215">
        <v>11002</v>
      </c>
      <c r="D83" s="339" t="s">
        <v>103</v>
      </c>
      <c r="E83" s="339"/>
      <c r="F83" s="340">
        <v>1277686.5</v>
      </c>
    </row>
    <row r="84" spans="2:6">
      <c r="B84" s="357"/>
      <c r="C84" s="214"/>
      <c r="D84" s="43"/>
      <c r="E84" s="211" t="s">
        <v>35</v>
      </c>
      <c r="F84" s="341"/>
    </row>
    <row r="85" spans="2:6">
      <c r="B85" s="357"/>
      <c r="C85" s="36"/>
      <c r="D85" s="35"/>
      <c r="E85" s="35"/>
      <c r="F85" s="342"/>
    </row>
    <row r="86" spans="2:6" ht="38.25" customHeight="1">
      <c r="B86" s="357"/>
      <c r="C86" s="215">
        <v>11003</v>
      </c>
      <c r="D86" s="339" t="s">
        <v>330</v>
      </c>
      <c r="E86" s="339"/>
      <c r="F86" s="340">
        <v>33490.6</v>
      </c>
    </row>
    <row r="87" spans="2:6">
      <c r="B87" s="357"/>
      <c r="C87" s="214"/>
      <c r="D87" s="43"/>
      <c r="E87" s="211" t="s">
        <v>35</v>
      </c>
      <c r="F87" s="343"/>
    </row>
    <row r="88" spans="2:6">
      <c r="B88" s="357"/>
      <c r="C88" s="36"/>
      <c r="D88" s="35"/>
      <c r="E88" s="35"/>
      <c r="F88" s="342"/>
    </row>
    <row r="89" spans="2:6" ht="38.25" customHeight="1">
      <c r="B89" s="357"/>
      <c r="C89" s="215">
        <v>31001</v>
      </c>
      <c r="D89" s="339" t="s">
        <v>105</v>
      </c>
      <c r="E89" s="339"/>
      <c r="F89" s="340">
        <v>24400</v>
      </c>
    </row>
    <row r="90" spans="2:6">
      <c r="B90" s="357"/>
      <c r="C90" s="214"/>
      <c r="D90" s="43"/>
      <c r="E90" s="211" t="s">
        <v>35</v>
      </c>
      <c r="F90" s="341"/>
    </row>
    <row r="91" spans="2:6">
      <c r="B91" s="357"/>
      <c r="C91" s="36"/>
      <c r="D91" s="35"/>
      <c r="E91" s="35"/>
      <c r="F91" s="342"/>
    </row>
    <row r="92" spans="2:6" ht="38.25" customHeight="1">
      <c r="B92" s="357"/>
      <c r="C92" s="215">
        <v>31003</v>
      </c>
      <c r="D92" s="339" t="s">
        <v>331</v>
      </c>
      <c r="E92" s="339"/>
      <c r="F92" s="340">
        <v>5000</v>
      </c>
    </row>
    <row r="93" spans="2:6">
      <c r="B93" s="357"/>
      <c r="C93" s="214"/>
      <c r="D93" s="43"/>
      <c r="E93" s="211" t="s">
        <v>35</v>
      </c>
      <c r="F93" s="341"/>
    </row>
    <row r="94" spans="2:6">
      <c r="B94" s="357"/>
      <c r="C94" s="36"/>
      <c r="D94" s="35"/>
      <c r="E94" s="35"/>
      <c r="F94" s="342"/>
    </row>
  </sheetData>
  <mergeCells count="61">
    <mergeCell ref="B64:B75"/>
    <mergeCell ref="D80:E80"/>
    <mergeCell ref="D81:E81"/>
    <mergeCell ref="D83:E83"/>
    <mergeCell ref="D86:E86"/>
    <mergeCell ref="D65:E65"/>
    <mergeCell ref="D89:E89"/>
    <mergeCell ref="B80:B94"/>
    <mergeCell ref="F92:F94"/>
    <mergeCell ref="D64:E64"/>
    <mergeCell ref="D67:E67"/>
    <mergeCell ref="F67:F69"/>
    <mergeCell ref="D70:E70"/>
    <mergeCell ref="F70:F72"/>
    <mergeCell ref="D73:E73"/>
    <mergeCell ref="F73:F75"/>
    <mergeCell ref="D92:E92"/>
    <mergeCell ref="D77:E77"/>
    <mergeCell ref="D76:E76"/>
    <mergeCell ref="F83:F85"/>
    <mergeCell ref="F86:F88"/>
    <mergeCell ref="F89:F91"/>
    <mergeCell ref="D59:E59"/>
    <mergeCell ref="D61:E61"/>
    <mergeCell ref="F61:F63"/>
    <mergeCell ref="D46:E46"/>
    <mergeCell ref="F46:F48"/>
    <mergeCell ref="D49:E49"/>
    <mergeCell ref="F49:F51"/>
    <mergeCell ref="D58:E58"/>
    <mergeCell ref="F15:F17"/>
    <mergeCell ref="F18:F20"/>
    <mergeCell ref="D25:E25"/>
    <mergeCell ref="D26:E26"/>
    <mergeCell ref="B9:C9"/>
    <mergeCell ref="D9:E10"/>
    <mergeCell ref="F9:F10"/>
    <mergeCell ref="D12:E12"/>
    <mergeCell ref="D13:E13"/>
    <mergeCell ref="B4:D4"/>
    <mergeCell ref="B5:D5"/>
    <mergeCell ref="D15:E15"/>
    <mergeCell ref="D21:E21"/>
    <mergeCell ref="D22:E22"/>
    <mergeCell ref="D18:E18"/>
    <mergeCell ref="D28:E28"/>
    <mergeCell ref="F28:F30"/>
    <mergeCell ref="D52:E52"/>
    <mergeCell ref="F52:F54"/>
    <mergeCell ref="D55:E55"/>
    <mergeCell ref="F55:F57"/>
    <mergeCell ref="D31:E31"/>
    <mergeCell ref="F31:F33"/>
    <mergeCell ref="D40:E40"/>
    <mergeCell ref="F40:F42"/>
    <mergeCell ref="D34:E34"/>
    <mergeCell ref="D35:E35"/>
    <mergeCell ref="D37:E37"/>
    <mergeCell ref="F37:F39"/>
    <mergeCell ref="D43:E43"/>
    <mergeCell ref="F43:F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6:K7"/>
  <sheetViews>
    <sheetView workbookViewId="0">
      <selection activeCell="K7" sqref="K7"/>
    </sheetView>
  </sheetViews>
  <sheetFormatPr defaultRowHeight="15"/>
  <sheetData>
    <row r="6" spans="1:11" ht="38.25">
      <c r="A6" s="49" t="s">
        <v>17</v>
      </c>
      <c r="B6" s="50"/>
      <c r="C6" s="53" t="s">
        <v>18</v>
      </c>
      <c r="D6" s="53" t="s">
        <v>19</v>
      </c>
      <c r="E6" s="53" t="s">
        <v>20</v>
      </c>
      <c r="F6" s="60" t="s">
        <v>21</v>
      </c>
      <c r="G6" s="60" t="s">
        <v>22</v>
      </c>
      <c r="H6" s="60" t="s">
        <v>23</v>
      </c>
      <c r="I6" s="53" t="s">
        <v>24</v>
      </c>
      <c r="J6" s="53" t="s">
        <v>25</v>
      </c>
      <c r="K6" s="53" t="s">
        <v>26</v>
      </c>
    </row>
    <row r="7" spans="1:11" ht="25.5">
      <c r="A7" s="51"/>
      <c r="B7" s="52"/>
      <c r="C7" s="54"/>
      <c r="D7" s="54" t="s">
        <v>27</v>
      </c>
      <c r="E7" s="54" t="s">
        <v>27</v>
      </c>
      <c r="F7" s="61" t="s">
        <v>27</v>
      </c>
      <c r="G7" s="61" t="s">
        <v>27</v>
      </c>
      <c r="H7" s="61" t="s">
        <v>27</v>
      </c>
      <c r="I7" s="54" t="s">
        <v>27</v>
      </c>
      <c r="J7" s="54" t="s">
        <v>27</v>
      </c>
      <c r="K7" s="5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30</vt:i4>
      </vt:variant>
    </vt:vector>
  </HeadingPairs>
  <TitlesOfParts>
    <vt:vector size="36" baseType="lpstr">
      <vt:lpstr>Հավելված 3 Մաս 1</vt:lpstr>
      <vt:lpstr>Հավելված 3 Մաս 2</vt:lpstr>
      <vt:lpstr>Հավելված 3 Մաս 3</vt:lpstr>
      <vt:lpstr>Հավելված 3 Մաս 4</vt:lpstr>
      <vt:lpstr>Աղյուսակ Ա. (կատարողի բացվածք)</vt:lpstr>
      <vt:lpstr>Sheet1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2'!_ftn20</vt:lpstr>
      <vt:lpstr>'Հավելված 3 Մաս 3'!_ftn20</vt:lpstr>
      <vt:lpstr>'Հավելված 3 Մաս 2'!_ftn21</vt:lpstr>
      <vt:lpstr>'Հավելված 3 Մաս 3'!_ftn21</vt:lpstr>
      <vt:lpstr>'Հավելված 3 Մաս 2'!_ftn22</vt:lpstr>
      <vt:lpstr>'Հավելված 3 Մաս 3'!_ftn22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3'!_ftnref12</vt:lpstr>
      <vt:lpstr>'Հավելված 3 Մաս 4'!_ftnref13</vt:lpstr>
      <vt:lpstr>'Հավելված 3 Մաս 4'!_ftnref14</vt:lpstr>
      <vt:lpstr>'Հավելված 3 Մաս 4'!_ftnref20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 2'!_ftnref9</vt:lpstr>
      <vt:lpstr>'Հավելված 3 Մաս 2'!_Toc501014755</vt:lpstr>
      <vt:lpstr>'Հավելված 3 Մաս 4'!_Toc501014755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L-Martirosyan</cp:lastModifiedBy>
  <cp:lastPrinted>2019-05-07T13:01:07Z</cp:lastPrinted>
  <dcterms:created xsi:type="dcterms:W3CDTF">2017-12-06T07:28:20Z</dcterms:created>
  <dcterms:modified xsi:type="dcterms:W3CDTF">2019-05-22T13:41:24Z</dcterms:modified>
</cp:coreProperties>
</file>