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Ֆինանսական" sheetId="1" r:id="rId1"/>
    <sheet name="Ոչ ֆինանսական" sheetId="2" r:id="rId2"/>
  </sheets>
  <definedNames>
    <definedName name="_ftn1" localSheetId="1">'Ոչ ֆինանսական'!$A$16</definedName>
    <definedName name="_ftn1" localSheetId="0">'Ֆինանսական'!$A$17</definedName>
    <definedName name="_ftnref1" localSheetId="1">'Ոչ ֆինանսական'!$A$13</definedName>
    <definedName name="_ftnref1" localSheetId="0">'Ֆինանսական'!$A$14</definedName>
    <definedName name="_xlnm.Print_Titles" localSheetId="1">'Ոչ ֆինանսական'!$7:$11</definedName>
    <definedName name="_xlnm.Print_Titles" localSheetId="0">'Ֆինանսական'!$7:$10</definedName>
  </definedNames>
  <calcPr fullCalcOnLoad="1"/>
</workbook>
</file>

<file path=xl/sharedStrings.xml><?xml version="1.0" encoding="utf-8"?>
<sst xmlns="http://schemas.openxmlformats.org/spreadsheetml/2006/main" count="285" uniqueCount="168">
  <si>
    <t xml:space="preserve"> </t>
  </si>
  <si>
    <t>1</t>
  </si>
  <si>
    <t>2</t>
  </si>
  <si>
    <t>3</t>
  </si>
  <si>
    <t>4</t>
  </si>
  <si>
    <t>5</t>
  </si>
  <si>
    <t>6</t>
  </si>
  <si>
    <t>8</t>
  </si>
  <si>
    <t>9</t>
  </si>
  <si>
    <t>12</t>
  </si>
  <si>
    <t>14</t>
  </si>
  <si>
    <t>15</t>
  </si>
  <si>
    <t>16</t>
  </si>
  <si>
    <t>ԱՂՅՈՒՍԱԿ</t>
  </si>
  <si>
    <t>հազար դրամ</t>
  </si>
  <si>
    <t>Նախորդ տարիներին կատարված աշխատանքները</t>
  </si>
  <si>
    <t>կապ. ներդր.</t>
  </si>
  <si>
    <t>սպասող-ական կատարող.</t>
  </si>
  <si>
    <t>Ը Ն Դ Ա Մ Ե Ն Ը,</t>
  </si>
  <si>
    <t>այդ թվում`</t>
  </si>
  <si>
    <t>այդ թվում` ըստ աշխատանքների/օբյեկտների</t>
  </si>
  <si>
    <t>7</t>
  </si>
  <si>
    <t>կանխատեսում</t>
  </si>
  <si>
    <t>17</t>
  </si>
  <si>
    <t>18</t>
  </si>
  <si>
    <t>19</t>
  </si>
  <si>
    <t>20</t>
  </si>
  <si>
    <t>1-ին եռամսյակ</t>
  </si>
  <si>
    <t>2-րդ եռամսյակ</t>
  </si>
  <si>
    <t>3-րդ եռամսյակ</t>
  </si>
  <si>
    <t>4-րդ եռամսյակ</t>
  </si>
  <si>
    <t>1.2.1</t>
  </si>
  <si>
    <t>Միջոցառման դասիչը</t>
  </si>
  <si>
    <t>«Միջոցառման անվանումը»</t>
  </si>
  <si>
    <t>«Ծրագրի անվանումը»</t>
  </si>
  <si>
    <t>1.1.</t>
  </si>
  <si>
    <t>«Միջոցառումն իրականացնող պետական մարմնի անվանումը»</t>
  </si>
  <si>
    <t>1.1.1</t>
  </si>
  <si>
    <t>---------------------------------------------</t>
  </si>
  <si>
    <t>1.1.2</t>
  </si>
  <si>
    <t>1.2.</t>
  </si>
  <si>
    <t>Ծրագրի դասիչը</t>
  </si>
  <si>
    <t>11</t>
  </si>
  <si>
    <t>10= ս6+ս7+ս8+ս9</t>
  </si>
  <si>
    <t>Մնացորդը ծրագրային ժամանակահատվածի վերջի դրությամբ</t>
  </si>
  <si>
    <t>21=ս13-ս14-ս19-ս20</t>
  </si>
  <si>
    <t>13=ս5-ս10-ս12</t>
  </si>
  <si>
    <t>Ծրագրերի, ծրագրերի միջոցառումների և վերջինս իրականացնող պետական կառավարման մարմինների,  բյուջետային ծախսերի տնտեսագիտական դասակարգման հոդվածի և աշխատանքների/օբյեկտների  անվանումները</t>
  </si>
  <si>
    <t>Ծրագրի միջոցառման դասիչը</t>
  </si>
  <si>
    <t>Հ/Հ և հոդվածի կոդը</t>
  </si>
  <si>
    <t>22</t>
  </si>
  <si>
    <t>Նախա-
հաշվային
արժեքը
(հազ. դրամ)</t>
  </si>
  <si>
    <t>Ծանոթություն
իրավական հիմքը, սպասվելիք գործարկման ժամկետը, այլ հիմնավորումներ</t>
  </si>
  <si>
    <t>նախատեսվող կապիտալ ծախսերի ֆինանսական ցուցանիշների</t>
  </si>
  <si>
    <t>նախատեսվող կապիտալ ծախսերի ոչ ֆինանսական ցուցանիշների</t>
  </si>
  <si>
    <t>Ձև 1 - կապ-1</t>
  </si>
  <si>
    <t>Ձև 1 - կապ-2</t>
  </si>
  <si>
    <t>Ծրագրի
դասիչը</t>
  </si>
  <si>
    <t>Նախագծային</t>
  </si>
  <si>
    <t>10</t>
  </si>
  <si>
    <t>13</t>
  </si>
  <si>
    <t>Կատարողական  ցուցանիշներ</t>
  </si>
  <si>
    <t>----------------------------------------</t>
  </si>
  <si>
    <t>«Կատարողական չափորոշիչի անվանումը»</t>
  </si>
  <si>
    <t>Ազդեցության ցուցանիշներ</t>
  </si>
  <si>
    <t>Ծրագրի և Ծրագրի միջոցառման դասիչը</t>
  </si>
  <si>
    <t>Հ/Հ</t>
  </si>
  <si>
    <t>- 4-րդ սյունակում լրացվում է օբյեկտի/աշխատանքների նախագծային կատարողական ոչ ֆինանսական ցուցանիշները:</t>
  </si>
  <si>
    <t>Ծանոթություն</t>
  </si>
  <si>
    <t>8=ս4-ս5-ս7</t>
  </si>
  <si>
    <t>16=ս8-ս9-ս14-ս15</t>
  </si>
  <si>
    <t>«աշխատանքի/օբյեկտի անվանումը»</t>
  </si>
  <si>
    <t>17-րդ սյունակում յուրաքանչյուր աշխատանքի/օբյեկտի դիմաց ներկայացվում է ներդրման ազդեցությունը կազմակերպության կողմից մատուցվող ծառայությունների վրա, այսինքն` որքանով է բարելավվել կազմակերպության ծառայությունների մատուցման որակը, ծառայությունների ծավալների ընդլայնման հնարավորությունը կամ որքանով է բարելավվել ծախսային արդյունավետությունը (օրինակ՝ ծառայության միավորի արժեքի նվազեցում):</t>
  </si>
  <si>
    <t>2019թ</t>
  </si>
  <si>
    <t>2020թ</t>
  </si>
  <si>
    <t>Մնացորդը 01.01.23թ. դրությամբ</t>
  </si>
  <si>
    <t>2025թ</t>
  </si>
  <si>
    <t>2021թ</t>
  </si>
  <si>
    <t xml:space="preserve"> ՀՀ 2024-2026 թվականների պետական բյուջեների հաշվին </t>
  </si>
  <si>
    <t>Նախորդ տարիներին կատարված աշխատանքները առ 01.01.22թ. դրությամբ</t>
  </si>
  <si>
    <t>2023թ.</t>
  </si>
  <si>
    <t>2024թ. ծրագրի նախագիծ</t>
  </si>
  <si>
    <t>2026թ</t>
  </si>
  <si>
    <t>- 5-րդ սյունակում լրացվում է մինչև 2022 թվականը ներառյալ կատարված աշխատանքների կատարողական ցուցանիշները:</t>
  </si>
  <si>
    <t>6-րդ և 7-րդ սյունակներում լրացվում է ՀՀ 2023 թվականի պետական բյուջեով նախատեսված և սպասողական կատարողական ոչ ֆինանսական ցուցանիշները: Նախատեսված և սպասողական կատարողական ցուցանիշների միջև տարբերության դեպքում անհրաժեշտ է 18-րդ` «Ծանոթություն» սյունակում ներկայացնել այդ տարբերության մեկնաբանությունները:</t>
  </si>
  <si>
    <t>10-րդ, 11-րդ, 12-րդ և 13-րդ սյունակները լրացվում են  ՀՀ 2024 թվականի պետական բյուջեի նախագծի մշակման փուլում` 2024 թվականի բյուջետային ֆինանսավորման հայտերը ներկայացնելիս:</t>
  </si>
  <si>
    <t>2022թ</t>
  </si>
  <si>
    <t>Ընդամենը առ 01.01.23թ. դրությամբ</t>
  </si>
  <si>
    <t>Մնացորդը 01.01.23թ. Դրությամբ</t>
  </si>
  <si>
    <t>Քրեակատարողական ծառայություններ</t>
  </si>
  <si>
    <t>ՀՀ ԱՆ քրեակատարողական ծառայությունների</t>
  </si>
  <si>
    <t>Շենքերի և շինությունների կապիտալ վերանորոգում</t>
  </si>
  <si>
    <t>Նախագծահետազոտական ծախսեր</t>
  </si>
  <si>
    <t>31003</t>
  </si>
  <si>
    <t>Քրեակատարողական հիմնարկների շենքային պայմանների բարելավում</t>
  </si>
  <si>
    <t>ՀՀ ԱՆ Նուբարաշեն ՔԿՀ արտաքին  և ներքին ջրահեռացման ցանցերի վերանորոգման շինարարական աշխատանքներ</t>
  </si>
  <si>
    <t>ՀՀ ԱՆ Դատ. հիվանդանոց ՔԿՀ արտաքին  և ներքին ջրահեռացման ցանցերի, սանհանգույցների և բաղնիքների վերանորոգման շինարարական աշխատանքներ</t>
  </si>
  <si>
    <t>ՀՀ ԱՆ Աբովյան  ՔԿՀ արտաքին  և ներքին ջրահեռացման ցանցերի, սանհանգույցների և բաղնիքների վերանորոգման շինարարական աշխատանքներ</t>
  </si>
  <si>
    <t>ՀՀ ԱՆ Կոշ ՔԿՀ արտաքին  և ներքին ջրահեռացման ցանցերի և ճաշարանի վերանորոգման շինարարական աշխատանքներ</t>
  </si>
  <si>
    <t>ՀՀ ԱՆ Հրազդան ՔԿՀ արտաքին  ջրահեռացման ցանցերի վերանորոգման շինարարական աշխատանքներ</t>
  </si>
  <si>
    <t>ՀՀ ԱՆ Նուբարաշեն ՔԿՀ արտաքին  և ներքին ջրահեռացման ցանցերի վերանորոգման շինարարական աշխատանքների տեխ հսկող</t>
  </si>
  <si>
    <t>ՀՀ ԱՆ Աբովյան  ՔԿՀ արտաքին  և ներքին ջրահեռացման ցանցերի, սանհանգույցների և բաղնիքների վերանորոգման շինարարական աշխատանքների տեխ հսկող</t>
  </si>
  <si>
    <t>ՀՀ ԱՆ Դատ. հիվանդանոց ՔԿՀ արտաքին  և ներքին ջրահեռացման ցանցերի, սանհանգույցների և բաղնիքների վերանորոգման շինարարական աշխատանքների տեխ հսկող</t>
  </si>
  <si>
    <t>ՀՀ ԱՆ Կոշ ՔԿՀ արտաքին  և ներքին ջրահեռացման ցանցերի և ճաշարանի վերանորոգման շինարարական աշխատանքների տեխ հսկող</t>
  </si>
  <si>
    <t>ՀՀ ԱՆ Հրազդան ՔԿՀ արտաքին  ջրահեռացման ցանցերի վերանորոգման շինարարական աշխատանքների տեխ հսկող</t>
  </si>
  <si>
    <t>ՀՀ ԱՆ Նուբարաշեն ՔԿՀ արտաքին  և ներքին ջրահեռացման ցանցերի վերանորոգման շինարարական աշխատանքների հեղ. հսկող.</t>
  </si>
  <si>
    <t>ՀՀ ԱՆ Դատ. հիվանդանոց ՔԿՀ արտաքին  և ներքին ջրահեռացման ցանցերի, սանհանգույցների և բաղնիքների վերանորոգման շինարարական աշխատանքների հեղ. հսկող.</t>
  </si>
  <si>
    <t>ՀՀ ԱՆ Կոշ ՔԿՀ արտաքին  և ներքին ջրահեռացման ցանցերի և ճաշարանի վերանորոգման շինարարական աշխատանքների հեղ. հսկող.</t>
  </si>
  <si>
    <t>ՀՀ ԱՆ Հրազդան ՔԿՀ արտաքին  ջրահեռացման ցանցերի վերանորոգման շինարարական աշխատանքների հեղ. հսկող.</t>
  </si>
  <si>
    <t>ՀՀ ԱՆ Աբովյան  ՔԿՀ արտաքին  և ներքին ջրահեռացման ցանցերի, սանհանգույցների և բաղնիքների վերանորոգման շինարարական աշխատանքների հեղ. հսկող.</t>
  </si>
  <si>
    <t>ՀՀ ԱՆ Արմավիր ՔԿՀ օդափոխություն օդորակում համատեղված ջեռուցման հետ համակարգերի նախագծանախահաշվային փաստաթղթերի կազմում</t>
  </si>
  <si>
    <t>ՀՀ ԱՆ Արմավիր ՔԿՀկիսաբաց ռեժիմի մասնաշենքի շին աշխ.իրականացում</t>
  </si>
  <si>
    <t>ՀՀ ԱՆ Արմավիր ՔԿՀկիսաբաց ռեժիմի մասնաշենքի շին աշխ. տեխ հսկող.</t>
  </si>
  <si>
    <t>ՀՀ ԱՆ Արմավիր ՔԿՀկիսաբաց ռեժիմի մասնաշենքի շին աշխ. հեղ հսկող.</t>
  </si>
  <si>
    <t>ՀՀ ԱՆ Արմավիր ՔԿՀկիսաբաց ռեժիմի մասնաշենքի նախագծանախահաշվային փաստաթղթերի կազմում</t>
  </si>
  <si>
    <t>ՀՀ ԱՆ Արմավիր ՔԿՀ օդափոխություն օդորակում համատեղված ջեռուցման հետ համակարգերի նախագծանախահաշվային փաստաթղթերի փորձաքննություն</t>
  </si>
  <si>
    <t>ՀՀ ԱՆ Արմավիր ՔԿՀ տեսադիտման տեսահսկման համակարգի ներդրման համակարգերի նախագծանախահաշվային փաստաթղթերի կազմ.</t>
  </si>
  <si>
    <t>ՀՀ ԱՆ քրեակատարողական ծառայություններ</t>
  </si>
  <si>
    <t>31004</t>
  </si>
  <si>
    <t>Քրեակատարողական հիմնարկների օպտիմալացում , շենքային պայմանների բավարարում</t>
  </si>
  <si>
    <t>Շենքերի և շինությունների կառուցում</t>
  </si>
  <si>
    <t>31005</t>
  </si>
  <si>
    <t xml:space="preserve"> Քրեակատարողական հիմնարկներում ազատությունից զրկված հաշմանդամություն ունեցող անձանց պահման մատչելի պայմանների ապահովում</t>
  </si>
  <si>
    <t xml:space="preserve">ՀՀ ԱՆ Վարդաշեն ՔԿՀ կիսաբաց ռեժիմի հարկի մեկուսարանի համապատասխան վերակառոցելու նախագծ.  կազմում </t>
  </si>
  <si>
    <t>ՀՀ ԱՆ Վարդաշեն ՔԿՀ կիսաբաց ռեժիմի հարկի մեկուսարանի համապատասխան վերակառոցելու նախագծ.  փորձաքնն.</t>
  </si>
  <si>
    <t>ՀՀ ԱՆ ՔԿ հիմնարկներում հենաշարժ. խնդիրներ ունեցող անձանց համար համապատասխան պայմ. ստեղծ. նախագծ. կ</t>
  </si>
  <si>
    <t>ՀՀ ԱՆ ՔԿ հիմնարկներում հենաշարժ. խնդիրներ ունեցող անձանց համար համապատասխան պայմ. ստեղծ.փորձաքննութ.</t>
  </si>
  <si>
    <t xml:space="preserve">ՀՀ ԱՆ ՔԿ հիմնարկներում շենք շին. Վերանորոգման և պարիսպի և արտաքին կոյուղու վերանորոգման  նախագծ.  կազմում Աբովյան Վանաձոր Սևան  </t>
  </si>
  <si>
    <t xml:space="preserve">ՀՀ ԱՆ ՔԿ հիմնարկներում շենք շին. Վերանորոգման և պարիսպի և արտաքին կոյուղու վերանորոգման  փորձաքննություն Աբովյան Վանաձոր Սևան  </t>
  </si>
  <si>
    <t>ՀՀ ԱՆ ՔԿ հիմնարկներում շենք շին. վերանորոգման և պարիսպի և տանիքների վերանորոգման  նախագծ.  կազմում Արթիկ Արմավիր</t>
  </si>
  <si>
    <t>ՀՀ ԱՆ Արթիկ ՔԿՀ տեսադիտման տեսահսկման համակարգի ներդրման համակարգերի նախագծանախահաշվային փաստաթղթերի կազմ.</t>
  </si>
  <si>
    <t>ՀՀ ԱՆ Արմավիր ՔԿՀ օդափոխություն օդորակում համատեղված ջեռուցման հետ համակարգերի շին. աշխ.</t>
  </si>
  <si>
    <t>ՀՀ ԱՆ Արմավիր ՔԿՀ օդափոխություն օդորակում համատեղված ջեռուցման հետ համակարգերի հեղ. հսկող</t>
  </si>
  <si>
    <t xml:space="preserve">ՀՀ ԱՆ Արմավիր ՔԿՀ օդափոխություն օդորակում համատեղված ջեռուցման հետ համակարգերի տեխ. հսկող. </t>
  </si>
  <si>
    <t>ՀՀ ԱՆ Աբովյան ՔԿՀ ներքի ջր կույուղի ցանցի նոր. սանհանգույց. բաղնիք վերանորոգման   շին. աշխ.</t>
  </si>
  <si>
    <t xml:space="preserve">ՀՀ ԱՆ Աբովյան ՔԿՀ ներքի ջր կույուղի ցանցի նոր. սանհանգույց. բաղնիք վերանորոգման   տեխ. հսկող. </t>
  </si>
  <si>
    <t>ՀՀ ԱՆ Աբովյան ՔԿՀ ներքի ջր կույուղի ցանցի նոր. սանհանգույց. բաղնիք վերանորոգման   հեղ. հսկող</t>
  </si>
  <si>
    <t>ՀՀ ԱՆ Վարդաշեն ՔԿՀ կիսաբաց ռեժիմի հարկի մեկուսարանի համապատասխան վերակառոցելու    շին. աշխ.</t>
  </si>
  <si>
    <t xml:space="preserve">ՀՀ ԱՆՎարդաշեն ՔԿՀ կիսաբաց ռեժիմի հարկի մեկուսարանի համապատասխան վերակառոցելու  տեխ. հսկող. </t>
  </si>
  <si>
    <t>ՀՀ ԱՆՎարդաշեն ՔԿՀ կիսաբաց ռեժիմի հարկի մեկուսարանի համապատասխան վերակառոցելու    հեղ. հսկող</t>
  </si>
  <si>
    <t xml:space="preserve">ՀՀ ԱՆ Սևան ՔԿՀ արտաքին կոյուղու ցանցի շին աշխ.    </t>
  </si>
  <si>
    <t xml:space="preserve">ՀՀ ԱՆՍևան ՔԿՀ արտաքին կոյուղու ցանցի տեխ. հսկող. </t>
  </si>
  <si>
    <t>ՀՀ ԱՆՍևան ՔԿՀ արտաքին կոյուղու ցանցի հեղ. հսկող</t>
  </si>
  <si>
    <t>ՀՀ ԱՆ ՔԿ հիմնարկներում հենաշարժ. խնդիրներ ունեցող անձանց համար համապատասխան պայմ. ստեղ շին. աշխ</t>
  </si>
  <si>
    <t>ՀՀ ԱՆ ՔԿ հիմնարկներում հենաշարժ. խնդիրներ ունեցող անձանց համար համապատասխան պայմ. ստեղ  տեխ հսկող</t>
  </si>
  <si>
    <t>ՀՀ ԱՆ ՔԿ հիմնարկներում հենաշարժ. խնդիրներ ունեցող անձանց համար համապատասխան պայմ. ստեղ հեղ հսկող</t>
  </si>
  <si>
    <t xml:space="preserve">ՀՀ ԱՆ «Սևան»  քկհ-ի հանրակացարանների խցային տիպի ձևափոխման, մասնաշենքերի նորոգման աշխատանքների նախագծանախահաշվային փաստաթղթերի կազմում </t>
  </si>
  <si>
    <t xml:space="preserve">ՀՀ ԱՆ «Աբովյան» քկհ  210 գծմ երկարությամբ քողարկող պարիսպի վերակառուցման շինարարական աշխատանքների   նախագծանախահաշվային փաստաթղթերի կազմում </t>
  </si>
  <si>
    <t xml:space="preserve">ՀՀ ԱՆ « Վանաձոր» քկհ-ի քկհ արտաքին և ներքին ջրամատակարարման և ջրահեռացման, սանհանգույցների և բաղնիքների վերանորոգման նախագծանախահաշվային փաստաթղթերի կազմում </t>
  </si>
  <si>
    <t xml:space="preserve">ՀՀ ԱՆ «Արմավիր»  քկհ-ի կարճատև տեսակցության սենյակների, խցերի և սանհանգույցների,  տանիքների նորոգման նախագծա - նախահաշվային փաստաթղթերի կազմում </t>
  </si>
  <si>
    <t xml:space="preserve">ՀՀ ԱՆ նոր քրեակատարողական հիմնարկի կառուցման աշխատանանքների իրականացում </t>
  </si>
  <si>
    <t>ՀՀ ԱՆ Սևան ՔԿՀ նոր ռեժիմային մասնաշենքի կառուցման շին. աշխատանքներ</t>
  </si>
  <si>
    <t>ՀՀ  ԱՆ «Սևան քրեակատարողական հիմնարկի գլխավոր մասնաշենքի ընդլայնման, պահպանության, կարանտինի ու պատժախցերի, բնակելի գոտում բաղնիքի մասնաշենքերի ներքին ջրահեռացման և ջրամատակարարման համակարգերի վերանորոգման, ներքին  հարդարման և 2 դիտաշտարակի վերանորոգման  աշխատանքներ</t>
  </si>
  <si>
    <t>ՀՀ  ԱՆ «Աբովյան քրեակատարողական հիմնարկում դպրոցի, անչափահասների և  կանանց տեղամասերի, մեկուսարանի մասնաշենքի, ակումբի, բաց տիպի դատապարտյալների և վարչական մասնաշենքերի վերանորոգման աշխատանքներ</t>
  </si>
  <si>
    <t>ՀՀ  ԱՆ «Արմավիր քրեակատարողական հիմնարկի տանիքների վերանորոգման   աշխատանքներ:</t>
  </si>
  <si>
    <t>ՀՀ  ԱՆ «Արմավիր քրեակատարողական հիմնարկի կարճատև տեսակցությունների սենյակների, մանկական տարածքի սանհանգույցների վերանորոգման և ներքին  հարդարման, վերանորոգման   աշխատանքներ</t>
  </si>
  <si>
    <t xml:space="preserve">ՀՀ  ԱՆ «Վանաձոր քրեակատարողական հիմնարկի գլխավոր մասնաշենքի, պահպանության և զբոսաբակի մասնաշենքերի ներքին ջրահեռացման և ջրամատակարարման համակարգերի վերանորոգման, ներքին  հարդարման  աշխատանքների իրականացում: </t>
  </si>
  <si>
    <t>ՀՀ  ԱՆ «Արթիկ քրեակատարողական հիմնարկի 2 գլխավոր մասնաշենքերի, պահպանության, կարանտինի ու պատժախցերի մասնաշենքերի, բնակելի գոտում բաղնիքների, սանհանգույցների ներքին ջրահեռացման և ջրամատակարարման համակարգերի վերանորոգման, ներքին  հարդարման և վերանորոգման  աշխատանքների իրականացում:</t>
  </si>
  <si>
    <t>ՀՀ  ԱՆ «Վանաձոր քրեակատարողական հիմնարկի արտաքին ջրամատակարարման և ջրահեռացման ցանցերի վերանորոգման  աշխատանքներ</t>
  </si>
  <si>
    <t>ՀՀ  ԱՆ «Աբովյան քրեակատարողական հիմնարկում 200 գծմ երկարությամբ պարիսպի և 4 դիտաշտարակների վերանորոգում:</t>
  </si>
  <si>
    <t>31001</t>
  </si>
  <si>
    <t>1228</t>
  </si>
  <si>
    <t xml:space="preserve">Հակակոռուպցիոն քաղաքականության մշակում,ծրագրերի համակարգում և մոնիտորինգի իրականացում </t>
  </si>
  <si>
    <t>Հակակոռուպցիոն կոմիտեի շենքային պայմանների ապահովում</t>
  </si>
  <si>
    <t xml:space="preserve">Երևանի Աջափնյակ Սիլիկյան թաղամաս 12-րդ փողոց, 86 հասցեում տեղակայված տարածքում Հակակոռուպցիոն կոմիտեի գործունեության համար անհրաժեշտ շենքային պայմանների ապահովում, հատ </t>
  </si>
  <si>
    <t>31002</t>
  </si>
  <si>
    <t>Հակակոռուպցիոն դատարանի  շենքային պայմանների ապահովում</t>
  </si>
  <si>
    <t xml:space="preserve">Երևանի Աջափնյակ Սիլիկյան թաղամաս 12-րդ փողոց, 86 հասցեում տեղակայված տարածքում Հակակոռուպցիոն մասնագիտացված դատարանի շենքային պայմանների ապահովում, հատ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</si>
</sst>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#,##0\ &quot; &quot;_);\(#,##0\ &quot; &quot;\)"/>
    <numFmt numFmtId="179" formatCode="#,##0\ &quot; &quot;_);[Red]\(#,##0\ &quot; &quot;\)"/>
    <numFmt numFmtId="180" formatCode="#,##0.00\ &quot; &quot;_);\(#,##0.00\ &quot; &quot;\)"/>
    <numFmt numFmtId="181" formatCode="#,##0.00\ &quot; &quot;_);[Red]\(#,##0.00\ &quot; &quot;\)"/>
    <numFmt numFmtId="182" formatCode="_ * #,##0_)\ &quot; &quot;_ ;_ * \(#,##0\)\ &quot; &quot;_ ;_ * &quot;-&quot;_)\ &quot; &quot;_ ;_ @_ "/>
    <numFmt numFmtId="183" formatCode="_ * #,##0_)\ _ _ ;_ * \(#,##0\)\ _ _ ;_ * &quot;-&quot;_)\ _ _ ;_ @_ "/>
    <numFmt numFmtId="184" formatCode="_ * #,##0.00_)\ &quot; &quot;_ ;_ * \(#,##0.00\)\ &quot; &quot;_ ;_ * &quot;-&quot;??_)\ &quot; &quot;_ ;_ @_ "/>
    <numFmt numFmtId="185" formatCode="_ * #,##0.00_)\ _ _ ;_ * \(#,##0.00\)\ _ _ ;_ * &quot;-&quot;??_)\ _ _ ;_ @_ "/>
    <numFmt numFmtId="186" formatCode="#,##0&quot;ð.&quot;;\-#,##0&quot;ð.&quot;"/>
    <numFmt numFmtId="187" formatCode="#,##0&quot;ð.&quot;;[Red]\-#,##0&quot;ð.&quot;"/>
    <numFmt numFmtId="188" formatCode="#,##0.00&quot;ð.&quot;;\-#,##0.00&quot;ð.&quot;"/>
    <numFmt numFmtId="189" formatCode="#,##0.00&quot;ð.&quot;;[Red]\-#,##0.00&quot;ð.&quot;"/>
    <numFmt numFmtId="190" formatCode="_-* #,##0&quot;ð.&quot;_-;\-* #,##0&quot;ð.&quot;_-;_-* &quot;-&quot;&quot;ð.&quot;_-;_-@_-"/>
    <numFmt numFmtId="191" formatCode="_-* #,##0_ð_._-;\-* #,##0_ð_._-;_-* &quot;-&quot;_ð_._-;_-@_-"/>
    <numFmt numFmtId="192" formatCode="_-* #,##0.00&quot;ð.&quot;_-;\-* #,##0.00&quot;ð.&quot;_-;_-* &quot;-&quot;??&quot;ð.&quot;_-;_-@_-"/>
    <numFmt numFmtId="193" formatCode="_-* #,##0.00_ð_._-;\-* #,##0.00_ð_._-;_-* &quot;-&quot;??_ð_._-;_-@_-"/>
    <numFmt numFmtId="194" formatCode="#,##0\ &quot;z³&quot;;\-#,##0\ &quot;z³&quot;"/>
    <numFmt numFmtId="195" formatCode="#,##0\ &quot;z³&quot;;[Red]\-#,##0\ &quot;z³&quot;"/>
    <numFmt numFmtId="196" formatCode="#,##0.00\ &quot;z³&quot;;\-#,##0.00\ &quot;z³&quot;"/>
    <numFmt numFmtId="197" formatCode="#,##0.00\ &quot;z³&quot;;[Red]\-#,##0.00\ &quot;z³&quot;"/>
    <numFmt numFmtId="198" formatCode="_-* #,##0\ &quot;z³&quot;_-;\-* #,##0\ &quot;z³&quot;_-;_-* &quot;-&quot;\ &quot;z³&quot;_-;_-@_-"/>
    <numFmt numFmtId="199" formatCode="_-* #,##0\ _z_³_-;\-* #,##0\ _z_³_-;_-* &quot;-&quot;\ _z_³_-;_-@_-"/>
    <numFmt numFmtId="200" formatCode="_-* #,##0.00\ &quot;z³&quot;_-;\-* #,##0.00\ &quot;z³&quot;_-;_-* &quot;-&quot;??\ &quot;z³&quot;_-;_-@_-"/>
    <numFmt numFmtId="201" formatCode="_-* #,##0.00\ _z_³_-;\-* #,##0.00\ _z_³_-;_-* &quot;-&quot;??\ _z_³_-;_-@_-"/>
    <numFmt numFmtId="202" formatCode="&quot;öS&quot;\ #,##0;\-&quot;öS&quot;\ #,##0"/>
    <numFmt numFmtId="203" formatCode="&quot;öS&quot;\ #,##0;[Red]\-&quot;öS&quot;\ #,##0"/>
    <numFmt numFmtId="204" formatCode="&quot;öS&quot;\ #,##0.00;\-&quot;öS&quot;\ #,##0.00"/>
    <numFmt numFmtId="205" formatCode="&quot;öS&quot;\ #,##0.00;[Red]\-&quot;öS&quot;\ #,##0.00"/>
    <numFmt numFmtId="206" formatCode="_-&quot;öS&quot;\ * #,##0_-;\-&quot;öS&quot;\ * #,##0_-;_-&quot;öS&quot;\ * &quot;-&quot;_-;_-@_-"/>
    <numFmt numFmtId="207" formatCode="_-&quot;öS&quot;\ * #,##0.00_-;\-&quot;öS&quot;\ * #,##0.00_-;_-&quot;öS&quot;\ * &quot;-&quot;??_-;_-@_-"/>
    <numFmt numFmtId="208" formatCode="0.0"/>
    <numFmt numFmtId="209" formatCode="_(* #,##0.0_);_(* \(#,##0.0\);_(* &quot;-&quot;??_);_(@_)"/>
    <numFmt numFmtId="210" formatCode="_(* #,##0_);_(* \(#,##0\);_(* &quot;-&quot;??_);_(@_)"/>
    <numFmt numFmtId="211" formatCode="0.000"/>
    <numFmt numFmtId="212" formatCode="_(* #,##0.000_);_(* \(#,##0.000\);_(* &quot;-&quot;??_);_(@_)"/>
    <numFmt numFmtId="213" formatCode="_(* #,##0.0000_);_(* \(#,##0.0000\);_(* &quot;-&quot;??_);_(@_)"/>
    <numFmt numFmtId="214" formatCode="_(* #,##0.00000_);_(* \(#,##0.00000\);_(* &quot;-&quot;??_);_(@_)"/>
    <numFmt numFmtId="215" formatCode="_(* #,##0.000000_);_(* \(#,##0.000000\);_(* &quot;-&quot;??_);_(@_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#,##0.0_);\(#,##0.0\)"/>
    <numFmt numFmtId="221" formatCode="[$-FC19]d\ mmmm\ yyyy\ &quot;г.&quot;"/>
    <numFmt numFmtId="222" formatCode="#,##0.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52">
    <font>
      <sz val="12"/>
      <name val="Arial Armenian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GHEA Mariam"/>
      <family val="3"/>
    </font>
    <font>
      <sz val="11"/>
      <name val="GHEA Mariam"/>
      <family val="3"/>
    </font>
    <font>
      <b/>
      <i/>
      <sz val="11"/>
      <name val="GHEA Mariam"/>
      <family val="3"/>
    </font>
    <font>
      <i/>
      <sz val="11"/>
      <name val="GHEA Mariam"/>
      <family val="3"/>
    </font>
    <font>
      <sz val="10"/>
      <name val="GHEA Mariam"/>
      <family val="3"/>
    </font>
    <font>
      <sz val="10"/>
      <color indexed="8"/>
      <name val="Arial"/>
      <family val="2"/>
    </font>
    <font>
      <sz val="9"/>
      <color indexed="8"/>
      <name val="Times Armenian"/>
      <family val="2"/>
    </font>
    <font>
      <sz val="9"/>
      <color indexed="9"/>
      <name val="Times Armenian"/>
      <family val="2"/>
    </font>
    <font>
      <sz val="9"/>
      <color indexed="62"/>
      <name val="Times Armenian"/>
      <family val="2"/>
    </font>
    <font>
      <b/>
      <sz val="9"/>
      <color indexed="63"/>
      <name val="Times Armenian"/>
      <family val="2"/>
    </font>
    <font>
      <b/>
      <sz val="9"/>
      <color indexed="10"/>
      <name val="Times Armenian"/>
      <family val="2"/>
    </font>
    <font>
      <u val="single"/>
      <sz val="12"/>
      <color indexed="12"/>
      <name val="Arial Armenian"/>
      <family val="2"/>
    </font>
    <font>
      <b/>
      <sz val="15"/>
      <color indexed="62"/>
      <name val="Times Armenian"/>
      <family val="2"/>
    </font>
    <font>
      <b/>
      <sz val="13"/>
      <color indexed="62"/>
      <name val="Times Armenian"/>
      <family val="2"/>
    </font>
    <font>
      <b/>
      <sz val="11"/>
      <color indexed="62"/>
      <name val="Times Armenian"/>
      <family val="2"/>
    </font>
    <font>
      <b/>
      <sz val="9"/>
      <color indexed="8"/>
      <name val="Times Armenian"/>
      <family val="2"/>
    </font>
    <font>
      <b/>
      <sz val="9"/>
      <color indexed="9"/>
      <name val="Times Armenian"/>
      <family val="2"/>
    </font>
    <font>
      <b/>
      <sz val="18"/>
      <color indexed="62"/>
      <name val="Cambria"/>
      <family val="2"/>
    </font>
    <font>
      <sz val="9"/>
      <color indexed="19"/>
      <name val="Times Armenian"/>
      <family val="2"/>
    </font>
    <font>
      <u val="single"/>
      <sz val="12"/>
      <color indexed="20"/>
      <name val="Arial Armenian"/>
      <family val="2"/>
    </font>
    <font>
      <sz val="9"/>
      <color indexed="20"/>
      <name val="Times Armenian"/>
      <family val="2"/>
    </font>
    <font>
      <i/>
      <sz val="9"/>
      <color indexed="23"/>
      <name val="Times Armenian"/>
      <family val="2"/>
    </font>
    <font>
      <sz val="9"/>
      <color indexed="10"/>
      <name val="Times Armenian"/>
      <family val="2"/>
    </font>
    <font>
      <sz val="9"/>
      <color indexed="17"/>
      <name val="Times Armenian"/>
      <family val="2"/>
    </font>
    <font>
      <b/>
      <i/>
      <sz val="11"/>
      <color indexed="8"/>
      <name val="GHEA Mariam"/>
      <family val="3"/>
    </font>
    <font>
      <b/>
      <sz val="11"/>
      <color indexed="10"/>
      <name val="GHEA Mariam"/>
      <family val="3"/>
    </font>
    <font>
      <sz val="9"/>
      <color theme="1"/>
      <name val="Times Armenian"/>
      <family val="2"/>
    </font>
    <font>
      <sz val="9"/>
      <color theme="0"/>
      <name val="Times Armenian"/>
      <family val="2"/>
    </font>
    <font>
      <sz val="9"/>
      <color rgb="FF9C0006"/>
      <name val="Times Armenian"/>
      <family val="2"/>
    </font>
    <font>
      <b/>
      <sz val="9"/>
      <color rgb="FFFA7D00"/>
      <name val="Times Armenian"/>
      <family val="2"/>
    </font>
    <font>
      <b/>
      <sz val="9"/>
      <color theme="0"/>
      <name val="Times Armenian"/>
      <family val="2"/>
    </font>
    <font>
      <i/>
      <sz val="9"/>
      <color rgb="FF7F7F7F"/>
      <name val="Times Armenian"/>
      <family val="2"/>
    </font>
    <font>
      <u val="single"/>
      <sz val="12"/>
      <color theme="11"/>
      <name val="Arial Armenian"/>
      <family val="2"/>
    </font>
    <font>
      <sz val="9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u val="single"/>
      <sz val="12"/>
      <color theme="10"/>
      <name val="Arial Armenian"/>
      <family val="2"/>
    </font>
    <font>
      <sz val="9"/>
      <color rgb="FF3F3F76"/>
      <name val="Times Armenian"/>
      <family val="2"/>
    </font>
    <font>
      <sz val="9"/>
      <color rgb="FFFA7D00"/>
      <name val="Times Armenian"/>
      <family val="2"/>
    </font>
    <font>
      <sz val="9"/>
      <color rgb="FF9C6500"/>
      <name val="Times Armenian"/>
      <family val="2"/>
    </font>
    <font>
      <b/>
      <sz val="9"/>
      <color rgb="FF3F3F3F"/>
      <name val="Times Armenian"/>
      <family val="2"/>
    </font>
    <font>
      <b/>
      <sz val="18"/>
      <color theme="3"/>
      <name val="Cambria"/>
      <family val="2"/>
    </font>
    <font>
      <b/>
      <sz val="9"/>
      <color theme="1"/>
      <name val="Times Armenian"/>
      <family val="2"/>
    </font>
    <font>
      <sz val="9"/>
      <color rgb="FFFF0000"/>
      <name val="Times Armenian"/>
      <family val="2"/>
    </font>
    <font>
      <b/>
      <i/>
      <sz val="11"/>
      <color theme="1"/>
      <name val="GHEA Mariam"/>
      <family val="3"/>
    </font>
    <font>
      <b/>
      <sz val="11"/>
      <color rgb="FFFF0000"/>
      <name val="GHEA Maria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46" fillId="27" borderId="7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171" fontId="4" fillId="0" borderId="0" applyFont="0" applyFill="0" applyBorder="0" applyAlignment="0" applyProtection="0"/>
  </cellStyleXfs>
  <cellXfs count="125">
    <xf numFmtId="1" fontId="0" fillId="0" borderId="0" xfId="0" applyAlignment="1">
      <alignment/>
    </xf>
    <xf numFmtId="220" fontId="6" fillId="0" borderId="0" xfId="0" applyNumberFormat="1" applyFont="1" applyBorder="1" applyAlignment="1">
      <alignment vertical="center" wrapText="1"/>
    </xf>
    <xf numFmtId="220" fontId="6" fillId="0" borderId="0" xfId="0" applyNumberFormat="1" applyFont="1" applyBorder="1" applyAlignment="1">
      <alignment horizontal="center" vertical="center" wrapText="1"/>
    </xf>
    <xf numFmtId="220" fontId="5" fillId="32" borderId="0" xfId="0" applyNumberFormat="1" applyFont="1" applyFill="1" applyBorder="1" applyAlignment="1">
      <alignment horizontal="center" vertical="center" wrapText="1"/>
    </xf>
    <xf numFmtId="220" fontId="6" fillId="0" borderId="0" xfId="0" applyNumberFormat="1" applyFont="1" applyAlignment="1">
      <alignment vertical="center" wrapText="1"/>
    </xf>
    <xf numFmtId="220" fontId="6" fillId="32" borderId="0" xfId="0" applyNumberFormat="1" applyFont="1" applyFill="1" applyBorder="1" applyAlignment="1">
      <alignment horizontal="center" vertical="center" wrapText="1"/>
    </xf>
    <xf numFmtId="220" fontId="6" fillId="32" borderId="0" xfId="0" applyNumberFormat="1" applyFont="1" applyFill="1" applyAlignment="1">
      <alignment horizontal="center" vertical="center" wrapText="1"/>
    </xf>
    <xf numFmtId="220" fontId="6" fillId="32" borderId="9" xfId="0" applyNumberFormat="1" applyFont="1" applyFill="1" applyBorder="1" applyAlignment="1">
      <alignment horizontal="center" vertical="center" wrapText="1"/>
    </xf>
    <xf numFmtId="49" fontId="6" fillId="32" borderId="9" xfId="0" applyNumberFormat="1" applyFont="1" applyFill="1" applyBorder="1" applyAlignment="1">
      <alignment horizontal="center" vertical="center" wrapText="1"/>
    </xf>
    <xf numFmtId="220" fontId="6" fillId="0" borderId="0" xfId="0" applyNumberFormat="1" applyFont="1" applyAlignment="1">
      <alignment horizontal="center" vertical="center" wrapText="1"/>
    </xf>
    <xf numFmtId="220" fontId="6" fillId="0" borderId="9" xfId="0" applyNumberFormat="1" applyFont="1" applyBorder="1" applyAlignment="1">
      <alignment horizontal="center" vertical="center" wrapText="1"/>
    </xf>
    <xf numFmtId="220" fontId="6" fillId="32" borderId="9" xfId="0" applyNumberFormat="1" applyFont="1" applyFill="1" applyBorder="1" applyAlignment="1" quotePrefix="1">
      <alignment horizontal="center" vertical="center" wrapText="1"/>
    </xf>
    <xf numFmtId="220" fontId="5" fillId="33" borderId="9" xfId="0" applyNumberFormat="1" applyFont="1" applyFill="1" applyBorder="1" applyAlignment="1">
      <alignment horizontal="center" vertical="center" wrapText="1"/>
    </xf>
    <xf numFmtId="220" fontId="6" fillId="33" borderId="9" xfId="0" applyNumberFormat="1" applyFont="1" applyFill="1" applyBorder="1" applyAlignment="1">
      <alignment vertical="center" wrapText="1"/>
    </xf>
    <xf numFmtId="220" fontId="6" fillId="33" borderId="9" xfId="0" applyNumberFormat="1" applyFont="1" applyFill="1" applyBorder="1" applyAlignment="1">
      <alignment horizontal="center" vertical="center" wrapText="1"/>
    </xf>
    <xf numFmtId="220" fontId="5" fillId="0" borderId="9" xfId="0" applyNumberFormat="1" applyFont="1" applyBorder="1" applyAlignment="1">
      <alignment horizontal="left" vertical="center" wrapText="1"/>
    </xf>
    <xf numFmtId="220" fontId="6" fillId="0" borderId="9" xfId="0" applyNumberFormat="1" applyFont="1" applyBorder="1" applyAlignment="1">
      <alignment vertical="center" wrapText="1"/>
    </xf>
    <xf numFmtId="220" fontId="5" fillId="33" borderId="9" xfId="0" applyNumberFormat="1" applyFont="1" applyFill="1" applyBorder="1" applyAlignment="1">
      <alignment vertical="center"/>
    </xf>
    <xf numFmtId="220" fontId="5" fillId="33" borderId="9" xfId="0" applyNumberFormat="1" applyFont="1" applyFill="1" applyBorder="1" applyAlignment="1" quotePrefix="1">
      <alignment horizontal="center" vertical="center" wrapText="1"/>
    </xf>
    <xf numFmtId="220" fontId="7" fillId="33" borderId="9" xfId="0" applyNumberFormat="1" applyFont="1" applyFill="1" applyBorder="1" applyAlignment="1">
      <alignment vertical="center" wrapText="1"/>
    </xf>
    <xf numFmtId="220" fontId="5" fillId="33" borderId="9" xfId="0" applyNumberFormat="1" applyFont="1" applyFill="1" applyBorder="1" applyAlignment="1" applyProtection="1">
      <alignment horizontal="center" vertical="center" wrapText="1"/>
      <protection/>
    </xf>
    <xf numFmtId="220" fontId="5" fillId="0" borderId="0" xfId="0" applyNumberFormat="1" applyFont="1" applyAlignment="1">
      <alignment vertical="center" wrapText="1"/>
    </xf>
    <xf numFmtId="220" fontId="5" fillId="0" borderId="9" xfId="0" applyNumberFormat="1" applyFont="1" applyBorder="1" applyAlignment="1" applyProtection="1">
      <alignment vertical="center" wrapText="1"/>
      <protection/>
    </xf>
    <xf numFmtId="220" fontId="5" fillId="33" borderId="9" xfId="0" applyNumberFormat="1" applyFont="1" applyFill="1" applyBorder="1" applyAlignment="1" applyProtection="1" quotePrefix="1">
      <alignment horizontal="center" vertical="center" wrapText="1"/>
      <protection/>
    </xf>
    <xf numFmtId="220" fontId="7" fillId="33" borderId="9" xfId="0" applyNumberFormat="1" applyFont="1" applyFill="1" applyBorder="1" applyAlignment="1" applyProtection="1">
      <alignment vertical="center" wrapText="1"/>
      <protection/>
    </xf>
    <xf numFmtId="220" fontId="5" fillId="0" borderId="0" xfId="0" applyNumberFormat="1" applyFont="1" applyAlignment="1" applyProtection="1">
      <alignment vertical="center" wrapText="1"/>
      <protection/>
    </xf>
    <xf numFmtId="220" fontId="5" fillId="0" borderId="9" xfId="0" applyNumberFormat="1" applyFont="1" applyBorder="1" applyAlignment="1" applyProtection="1">
      <alignment horizontal="center" vertical="center" wrapText="1"/>
      <protection/>
    </xf>
    <xf numFmtId="220" fontId="5" fillId="0" borderId="9" xfId="0" applyNumberFormat="1" applyFont="1" applyBorder="1" applyAlignment="1" applyProtection="1" quotePrefix="1">
      <alignment horizontal="center" vertical="center" wrapText="1"/>
      <protection/>
    </xf>
    <xf numFmtId="220" fontId="7" fillId="33" borderId="9" xfId="0" applyNumberFormat="1" applyFont="1" applyFill="1" applyBorder="1" applyAlignment="1" applyProtection="1">
      <alignment horizontal="center" vertical="center" wrapText="1"/>
      <protection/>
    </xf>
    <xf numFmtId="220" fontId="7" fillId="0" borderId="9" xfId="0" applyNumberFormat="1" applyFont="1" applyBorder="1" applyAlignment="1" applyProtection="1">
      <alignment vertical="center" wrapText="1"/>
      <protection/>
    </xf>
    <xf numFmtId="220" fontId="7" fillId="0" borderId="9" xfId="0" applyNumberFormat="1" applyFont="1" applyBorder="1" applyAlignment="1" applyProtection="1">
      <alignment horizontal="center" vertical="center" wrapText="1"/>
      <protection/>
    </xf>
    <xf numFmtId="220" fontId="7" fillId="0" borderId="0" xfId="0" applyNumberFormat="1" applyFont="1" applyAlignment="1" applyProtection="1">
      <alignment vertical="center" wrapText="1"/>
      <protection/>
    </xf>
    <xf numFmtId="220" fontId="6" fillId="0" borderId="9" xfId="0" applyNumberFormat="1" applyFont="1" applyBorder="1" applyAlignment="1" applyProtection="1">
      <alignment vertical="center" wrapText="1"/>
      <protection locked="0"/>
    </xf>
    <xf numFmtId="220" fontId="6" fillId="0" borderId="9" xfId="0" applyNumberFormat="1" applyFont="1" applyBorder="1" applyAlignment="1" applyProtection="1">
      <alignment horizontal="center" vertical="center" wrapText="1"/>
      <protection locked="0"/>
    </xf>
    <xf numFmtId="220" fontId="6" fillId="0" borderId="9" xfId="42" applyNumberFormat="1" applyFont="1" applyBorder="1" applyAlignment="1" applyProtection="1">
      <alignment horizontal="right" vertical="center" wrapText="1"/>
      <protection locked="0"/>
    </xf>
    <xf numFmtId="220" fontId="6" fillId="0" borderId="0" xfId="0" applyNumberFormat="1" applyFont="1" applyAlignment="1" applyProtection="1">
      <alignment vertical="center" wrapText="1"/>
      <protection locked="0"/>
    </xf>
    <xf numFmtId="220" fontId="6" fillId="0" borderId="10" xfId="0" applyNumberFormat="1" applyFont="1" applyBorder="1" applyAlignment="1" applyProtection="1">
      <alignment horizontal="center" vertical="center" wrapText="1"/>
      <protection locked="0"/>
    </xf>
    <xf numFmtId="220" fontId="8" fillId="0" borderId="9" xfId="0" applyNumberFormat="1" applyFont="1" applyBorder="1" applyAlignment="1" applyProtection="1">
      <alignment vertical="center" wrapText="1"/>
      <protection locked="0"/>
    </xf>
    <xf numFmtId="220" fontId="8" fillId="0" borderId="9" xfId="0" applyNumberFormat="1" applyFont="1" applyBorder="1" applyAlignment="1" applyProtection="1" quotePrefix="1">
      <alignment vertical="center" wrapText="1"/>
      <protection locked="0"/>
    </xf>
    <xf numFmtId="220" fontId="6" fillId="0" borderId="0" xfId="0" applyNumberFormat="1" applyFont="1" applyAlignment="1" quotePrefix="1">
      <alignment horizontal="right" vertical="center" wrapText="1"/>
    </xf>
    <xf numFmtId="220" fontId="8" fillId="33" borderId="9" xfId="0" applyNumberFormat="1" applyFont="1" applyFill="1" applyBorder="1" applyAlignment="1" applyProtection="1">
      <alignment vertical="center" wrapText="1"/>
      <protection locked="0"/>
    </xf>
    <xf numFmtId="220" fontId="6" fillId="33" borderId="9" xfId="42" applyNumberFormat="1" applyFont="1" applyFill="1" applyBorder="1" applyAlignment="1" applyProtection="1">
      <alignment horizontal="right" vertical="center" wrapText="1"/>
      <protection locked="0"/>
    </xf>
    <xf numFmtId="49" fontId="5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49" fontId="7" fillId="33" borderId="9" xfId="0" applyNumberFormat="1" applyFont="1" applyFill="1" applyBorder="1" applyAlignment="1" applyProtection="1" quotePrefix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220" fontId="50" fillId="33" borderId="9" xfId="0" applyNumberFormat="1" applyFont="1" applyFill="1" applyBorder="1" applyAlignment="1" applyProtection="1">
      <alignment horizontal="center" vertical="center" wrapText="1"/>
      <protection/>
    </xf>
    <xf numFmtId="37" fontId="7" fillId="33" borderId="9" xfId="0" applyNumberFormat="1" applyFont="1" applyFill="1" applyBorder="1" applyAlignment="1" applyProtection="1" quotePrefix="1">
      <alignment horizontal="center" vertical="center" wrapText="1"/>
      <protection/>
    </xf>
    <xf numFmtId="37" fontId="51" fillId="0" borderId="9" xfId="0" applyNumberFormat="1" applyFont="1" applyBorder="1" applyAlignment="1" applyProtection="1">
      <alignment vertical="center" wrapText="1"/>
      <protection/>
    </xf>
    <xf numFmtId="1" fontId="6" fillId="0" borderId="9" xfId="0" applyFont="1" applyFill="1" applyBorder="1" applyAlignment="1">
      <alignment vertical="center" wrapText="1"/>
    </xf>
    <xf numFmtId="220" fontId="6" fillId="0" borderId="11" xfId="0" applyNumberFormat="1" applyFont="1" applyBorder="1" applyAlignment="1" applyProtection="1">
      <alignment vertical="center" wrapText="1"/>
      <protection locked="0"/>
    </xf>
    <xf numFmtId="220" fontId="7" fillId="33" borderId="9" xfId="0" applyNumberFormat="1" applyFont="1" applyFill="1" applyBorder="1" applyAlignment="1" applyProtection="1">
      <alignment horizontal="center" vertical="center" wrapText="1"/>
      <protection/>
    </xf>
    <xf numFmtId="220" fontId="9" fillId="0" borderId="9" xfId="63" applyNumberFormat="1" applyFont="1" applyBorder="1" applyAlignment="1" applyProtection="1">
      <alignment horizontal="center" vertical="center" wrapText="1"/>
      <protection locked="0"/>
    </xf>
    <xf numFmtId="220" fontId="6" fillId="34" borderId="0" xfId="0" applyNumberFormat="1" applyFont="1" applyFill="1" applyBorder="1" applyAlignment="1">
      <alignment vertical="center" wrapText="1"/>
    </xf>
    <xf numFmtId="220" fontId="6" fillId="34" borderId="0" xfId="0" applyNumberFormat="1" applyFont="1" applyFill="1" applyBorder="1" applyAlignment="1">
      <alignment horizontal="center" vertical="center" wrapText="1"/>
    </xf>
    <xf numFmtId="220" fontId="6" fillId="34" borderId="9" xfId="0" applyNumberFormat="1" applyFont="1" applyFill="1" applyBorder="1" applyAlignment="1">
      <alignment horizontal="center" vertical="center" wrapText="1"/>
    </xf>
    <xf numFmtId="220" fontId="6" fillId="34" borderId="9" xfId="0" applyNumberFormat="1" applyFont="1" applyFill="1" applyBorder="1" applyAlignment="1" quotePrefix="1">
      <alignment horizontal="center" vertical="center" wrapText="1"/>
    </xf>
    <xf numFmtId="220" fontId="6" fillId="34" borderId="9" xfId="0" applyNumberFormat="1" applyFont="1" applyFill="1" applyBorder="1" applyAlignment="1">
      <alignment vertical="center" wrapText="1"/>
    </xf>
    <xf numFmtId="220" fontId="5" fillId="34" borderId="9" xfId="0" applyNumberFormat="1" applyFont="1" applyFill="1" applyBorder="1" applyAlignment="1" applyProtection="1">
      <alignment horizontal="center" vertical="center" wrapText="1"/>
      <protection/>
    </xf>
    <xf numFmtId="220" fontId="6" fillId="34" borderId="9" xfId="0" applyNumberFormat="1" applyFont="1" applyFill="1" applyBorder="1" applyAlignment="1" applyProtection="1">
      <alignment vertical="center" wrapText="1"/>
      <protection locked="0"/>
    </xf>
    <xf numFmtId="220" fontId="6" fillId="34" borderId="0" xfId="0" applyNumberFormat="1" applyFont="1" applyFill="1" applyAlignment="1">
      <alignment vertical="center" wrapText="1"/>
    </xf>
    <xf numFmtId="220" fontId="6" fillId="34" borderId="0" xfId="0" applyNumberFormat="1" applyFont="1" applyFill="1" applyAlignment="1">
      <alignment horizontal="center" vertical="center" wrapText="1"/>
    </xf>
    <xf numFmtId="220" fontId="6" fillId="35" borderId="0" xfId="0" applyNumberFormat="1" applyFont="1" applyFill="1" applyBorder="1" applyAlignment="1">
      <alignment horizontal="center" vertical="center" wrapText="1"/>
    </xf>
    <xf numFmtId="220" fontId="6" fillId="35" borderId="9" xfId="0" applyNumberFormat="1" applyFont="1" applyFill="1" applyBorder="1" applyAlignment="1" quotePrefix="1">
      <alignment horizontal="center" vertical="center" wrapText="1"/>
    </xf>
    <xf numFmtId="220" fontId="6" fillId="35" borderId="9" xfId="0" applyNumberFormat="1" applyFont="1" applyFill="1" applyBorder="1" applyAlignment="1">
      <alignment horizontal="center" vertical="center" wrapText="1"/>
    </xf>
    <xf numFmtId="220" fontId="5" fillId="35" borderId="9" xfId="0" applyNumberFormat="1" applyFont="1" applyFill="1" applyBorder="1" applyAlignment="1" applyProtection="1">
      <alignment horizontal="center" vertical="center" wrapText="1"/>
      <protection/>
    </xf>
    <xf numFmtId="220" fontId="6" fillId="35" borderId="9" xfId="0" applyNumberFormat="1" applyFont="1" applyFill="1" applyBorder="1" applyAlignment="1">
      <alignment vertical="center" wrapText="1"/>
    </xf>
    <xf numFmtId="220" fontId="7" fillId="35" borderId="9" xfId="0" applyNumberFormat="1" applyFont="1" applyFill="1" applyBorder="1" applyAlignment="1" applyProtection="1">
      <alignment horizontal="center" vertical="center" wrapText="1"/>
      <protection/>
    </xf>
    <xf numFmtId="220" fontId="6" fillId="35" borderId="9" xfId="0" applyNumberFormat="1" applyFont="1" applyFill="1" applyBorder="1" applyAlignment="1" applyProtection="1">
      <alignment vertical="center" wrapText="1"/>
      <protection locked="0"/>
    </xf>
    <xf numFmtId="220" fontId="6" fillId="35" borderId="0" xfId="0" applyNumberFormat="1" applyFont="1" applyFill="1" applyAlignment="1">
      <alignment vertical="center" wrapText="1"/>
    </xf>
    <xf numFmtId="220" fontId="6" fillId="6" borderId="0" xfId="0" applyNumberFormat="1" applyFont="1" applyFill="1" applyBorder="1" applyAlignment="1">
      <alignment horizontal="center" vertical="center" wrapText="1"/>
    </xf>
    <xf numFmtId="220" fontId="6" fillId="6" borderId="9" xfId="0" applyNumberFormat="1" applyFont="1" applyFill="1" applyBorder="1" applyAlignment="1" quotePrefix="1">
      <alignment horizontal="center" vertical="center" wrapText="1"/>
    </xf>
    <xf numFmtId="220" fontId="6" fillId="6" borderId="9" xfId="0" applyNumberFormat="1" applyFont="1" applyFill="1" applyBorder="1" applyAlignment="1">
      <alignment horizontal="center" vertical="center" wrapText="1"/>
    </xf>
    <xf numFmtId="220" fontId="5" fillId="6" borderId="9" xfId="0" applyNumberFormat="1" applyFont="1" applyFill="1" applyBorder="1" applyAlignment="1" applyProtection="1">
      <alignment horizontal="center" vertical="center" wrapText="1"/>
      <protection/>
    </xf>
    <xf numFmtId="220" fontId="6" fillId="6" borderId="9" xfId="0" applyNumberFormat="1" applyFont="1" applyFill="1" applyBorder="1" applyAlignment="1">
      <alignment vertical="center" wrapText="1"/>
    </xf>
    <xf numFmtId="220" fontId="7" fillId="6" borderId="9" xfId="0" applyNumberFormat="1" applyFont="1" applyFill="1" applyBorder="1" applyAlignment="1" applyProtection="1">
      <alignment horizontal="center" vertical="center" wrapText="1"/>
      <protection/>
    </xf>
    <xf numFmtId="220" fontId="6" fillId="6" borderId="9" xfId="0" applyNumberFormat="1" applyFont="1" applyFill="1" applyBorder="1" applyAlignment="1" applyProtection="1">
      <alignment vertical="center" wrapText="1"/>
      <protection locked="0"/>
    </xf>
    <xf numFmtId="220" fontId="6" fillId="6" borderId="0" xfId="0" applyNumberFormat="1" applyFont="1" applyFill="1" applyAlignment="1">
      <alignment vertical="center" wrapText="1"/>
    </xf>
    <xf numFmtId="220" fontId="6" fillId="4" borderId="0" xfId="0" applyNumberFormat="1" applyFont="1" applyFill="1" applyBorder="1" applyAlignment="1">
      <alignment horizontal="center" vertical="center" wrapText="1"/>
    </xf>
    <xf numFmtId="220" fontId="6" fillId="4" borderId="9" xfId="0" applyNumberFormat="1" applyFont="1" applyFill="1" applyBorder="1" applyAlignment="1" quotePrefix="1">
      <alignment horizontal="center" vertical="center" wrapText="1"/>
    </xf>
    <xf numFmtId="220" fontId="6" fillId="4" borderId="9" xfId="0" applyNumberFormat="1" applyFont="1" applyFill="1" applyBorder="1" applyAlignment="1">
      <alignment horizontal="center" vertical="center" wrapText="1"/>
    </xf>
    <xf numFmtId="220" fontId="5" fillId="4" borderId="9" xfId="0" applyNumberFormat="1" applyFont="1" applyFill="1" applyBorder="1" applyAlignment="1" applyProtection="1">
      <alignment horizontal="center" vertical="center" wrapText="1"/>
      <protection/>
    </xf>
    <xf numFmtId="220" fontId="6" fillId="4" borderId="9" xfId="0" applyNumberFormat="1" applyFont="1" applyFill="1" applyBorder="1" applyAlignment="1">
      <alignment vertical="center" wrapText="1"/>
    </xf>
    <xf numFmtId="220" fontId="7" fillId="4" borderId="9" xfId="0" applyNumberFormat="1" applyFont="1" applyFill="1" applyBorder="1" applyAlignment="1" applyProtection="1">
      <alignment horizontal="center" vertical="center" wrapText="1"/>
      <protection/>
    </xf>
    <xf numFmtId="220" fontId="6" fillId="4" borderId="9" xfId="42" applyNumberFormat="1" applyFont="1" applyFill="1" applyBorder="1" applyAlignment="1" applyProtection="1">
      <alignment horizontal="right" vertical="center" wrapText="1"/>
      <protection locked="0"/>
    </xf>
    <xf numFmtId="220" fontId="6" fillId="4" borderId="0" xfId="0" applyNumberFormat="1" applyFont="1" applyFill="1" applyAlignment="1">
      <alignment vertical="center" wrapText="1"/>
    </xf>
    <xf numFmtId="220" fontId="6" fillId="34" borderId="9" xfId="0" applyNumberFormat="1" applyFont="1" applyFill="1" applyBorder="1" applyAlignment="1">
      <alignment horizontal="center" vertical="center" wrapText="1"/>
    </xf>
    <xf numFmtId="220" fontId="6" fillId="35" borderId="9" xfId="0" applyNumberFormat="1" applyFont="1" applyFill="1" applyBorder="1" applyAlignment="1">
      <alignment horizontal="center" vertical="center" wrapText="1"/>
    </xf>
    <xf numFmtId="220" fontId="6" fillId="32" borderId="12" xfId="0" applyNumberFormat="1" applyFont="1" applyFill="1" applyBorder="1" applyAlignment="1">
      <alignment horizontal="center" vertical="center" wrapText="1"/>
    </xf>
    <xf numFmtId="220" fontId="6" fillId="32" borderId="10" xfId="0" applyNumberFormat="1" applyFont="1" applyFill="1" applyBorder="1" applyAlignment="1">
      <alignment horizontal="center" vertical="center" wrapText="1"/>
    </xf>
    <xf numFmtId="220" fontId="6" fillId="32" borderId="12" xfId="0" applyNumberFormat="1" applyFont="1" applyFill="1" applyBorder="1" applyAlignment="1">
      <alignment horizontal="center" vertical="center" textRotation="90" wrapText="1"/>
    </xf>
    <xf numFmtId="220" fontId="6" fillId="32" borderId="13" xfId="0" applyNumberFormat="1" applyFont="1" applyFill="1" applyBorder="1" applyAlignment="1">
      <alignment horizontal="center" vertical="center" textRotation="90" wrapText="1"/>
    </xf>
    <xf numFmtId="220" fontId="6" fillId="32" borderId="10" xfId="0" applyNumberFormat="1" applyFont="1" applyFill="1" applyBorder="1" applyAlignment="1">
      <alignment horizontal="center" vertical="center" textRotation="90" wrapText="1"/>
    </xf>
    <xf numFmtId="49" fontId="6" fillId="32" borderId="9" xfId="0" applyNumberFormat="1" applyFont="1" applyFill="1" applyBorder="1" applyAlignment="1">
      <alignment horizontal="center" vertical="center" wrapText="1"/>
    </xf>
    <xf numFmtId="220" fontId="6" fillId="0" borderId="14" xfId="0" applyNumberFormat="1" applyFont="1" applyBorder="1" applyAlignment="1">
      <alignment horizontal="center" vertical="center" wrapText="1"/>
    </xf>
    <xf numFmtId="220" fontId="6" fillId="0" borderId="15" xfId="0" applyNumberFormat="1" applyFont="1" applyBorder="1" applyAlignment="1">
      <alignment horizontal="center" vertical="center" wrapText="1"/>
    </xf>
    <xf numFmtId="220" fontId="6" fillId="0" borderId="16" xfId="0" applyNumberFormat="1" applyFont="1" applyBorder="1" applyAlignment="1">
      <alignment horizontal="center" vertical="center" wrapText="1"/>
    </xf>
    <xf numFmtId="220" fontId="6" fillId="0" borderId="17" xfId="0" applyNumberFormat="1" applyFont="1" applyBorder="1" applyAlignment="1">
      <alignment horizontal="center" vertical="center" wrapText="1"/>
    </xf>
    <xf numFmtId="220" fontId="6" fillId="0" borderId="18" xfId="0" applyNumberFormat="1" applyFont="1" applyBorder="1" applyAlignment="1">
      <alignment horizontal="center" vertical="center" wrapText="1"/>
    </xf>
    <xf numFmtId="220" fontId="6" fillId="0" borderId="19" xfId="0" applyNumberFormat="1" applyFont="1" applyBorder="1" applyAlignment="1">
      <alignment horizontal="center" vertical="center" wrapText="1"/>
    </xf>
    <xf numFmtId="220" fontId="6" fillId="4" borderId="9" xfId="0" applyNumberFormat="1" applyFont="1" applyFill="1" applyBorder="1" applyAlignment="1">
      <alignment horizontal="center" vertical="center" wrapText="1"/>
    </xf>
    <xf numFmtId="220" fontId="6" fillId="6" borderId="9" xfId="0" applyNumberFormat="1" applyFont="1" applyFill="1" applyBorder="1" applyAlignment="1">
      <alignment horizontal="center" vertical="center" wrapText="1"/>
    </xf>
    <xf numFmtId="220" fontId="6" fillId="0" borderId="0" xfId="0" applyNumberFormat="1" applyFont="1" applyBorder="1" applyAlignment="1">
      <alignment horizontal="right" vertical="center" wrapText="1"/>
    </xf>
    <xf numFmtId="220" fontId="6" fillId="0" borderId="0" xfId="0" applyNumberFormat="1" applyFont="1" applyBorder="1" applyAlignment="1">
      <alignment horizontal="center" vertical="center" wrapText="1"/>
    </xf>
    <xf numFmtId="220" fontId="5" fillId="32" borderId="0" xfId="0" applyNumberFormat="1" applyFont="1" applyFill="1" applyBorder="1" applyAlignment="1">
      <alignment horizontal="center" vertical="center" wrapText="1"/>
    </xf>
    <xf numFmtId="220" fontId="6" fillId="32" borderId="18" xfId="0" applyNumberFormat="1" applyFont="1" applyFill="1" applyBorder="1" applyAlignment="1">
      <alignment horizontal="right" vertical="center" wrapText="1"/>
    </xf>
    <xf numFmtId="220" fontId="6" fillId="0" borderId="9" xfId="0" applyNumberFormat="1" applyFont="1" applyBorder="1" applyAlignment="1">
      <alignment horizontal="center" vertical="center" wrapText="1"/>
    </xf>
    <xf numFmtId="220" fontId="6" fillId="0" borderId="0" xfId="0" applyNumberFormat="1" applyFont="1" applyAlignment="1" quotePrefix="1">
      <alignment vertical="center" wrapText="1"/>
    </xf>
    <xf numFmtId="220" fontId="6" fillId="32" borderId="13" xfId="0" applyNumberFormat="1" applyFont="1" applyFill="1" applyBorder="1" applyAlignment="1">
      <alignment horizontal="center" vertical="center" wrapText="1"/>
    </xf>
    <xf numFmtId="220" fontId="6" fillId="32" borderId="9" xfId="0" applyNumberFormat="1" applyFont="1" applyFill="1" applyBorder="1" applyAlignment="1">
      <alignment horizontal="center" vertical="center" textRotation="90" wrapText="1"/>
    </xf>
    <xf numFmtId="220" fontId="7" fillId="33" borderId="9" xfId="0" applyNumberFormat="1" applyFont="1" applyFill="1" applyBorder="1" applyAlignment="1">
      <alignment vertical="center" wrapText="1"/>
    </xf>
    <xf numFmtId="220" fontId="5" fillId="33" borderId="9" xfId="0" applyNumberFormat="1" applyFont="1" applyFill="1" applyBorder="1" applyAlignment="1" applyProtection="1">
      <alignment horizontal="center" vertical="center" wrapText="1"/>
      <protection/>
    </xf>
    <xf numFmtId="220" fontId="5" fillId="33" borderId="9" xfId="0" applyNumberFormat="1" applyFont="1" applyFill="1" applyBorder="1" applyAlignment="1" applyProtection="1" quotePrefix="1">
      <alignment horizontal="center" vertical="center" wrapText="1"/>
      <protection/>
    </xf>
    <xf numFmtId="220" fontId="7" fillId="33" borderId="9" xfId="0" applyNumberFormat="1" applyFont="1" applyFill="1" applyBorder="1" applyAlignment="1" applyProtection="1">
      <alignment vertical="center" wrapText="1"/>
      <protection/>
    </xf>
    <xf numFmtId="220" fontId="5" fillId="0" borderId="0" xfId="0" applyNumberFormat="1" applyFont="1" applyAlignment="1" applyProtection="1">
      <alignment vertical="center" wrapText="1"/>
      <protection/>
    </xf>
    <xf numFmtId="220" fontId="7" fillId="33" borderId="9" xfId="0" applyNumberFormat="1" applyFont="1" applyFill="1" applyBorder="1" applyAlignment="1" applyProtection="1">
      <alignment horizontal="center" vertical="center" wrapText="1"/>
      <protection/>
    </xf>
    <xf numFmtId="220" fontId="7" fillId="0" borderId="9" xfId="0" applyNumberFormat="1" applyFont="1" applyBorder="1" applyAlignment="1" applyProtection="1">
      <alignment vertical="center" wrapText="1"/>
      <protection/>
    </xf>
    <xf numFmtId="220" fontId="7" fillId="0" borderId="9" xfId="0" applyNumberFormat="1" applyFont="1" applyBorder="1" applyAlignment="1" applyProtection="1">
      <alignment horizontal="center" vertical="center" wrapText="1"/>
      <protection/>
    </xf>
    <xf numFmtId="220" fontId="7" fillId="0" borderId="0" xfId="0" applyNumberFormat="1" applyFont="1" applyAlignment="1" applyProtection="1">
      <alignment vertical="center" wrapText="1"/>
      <protection/>
    </xf>
    <xf numFmtId="220" fontId="6" fillId="0" borderId="9" xfId="0" applyNumberFormat="1" applyFont="1" applyBorder="1" applyAlignment="1" applyProtection="1">
      <alignment vertical="center" wrapText="1"/>
      <protection locked="0"/>
    </xf>
    <xf numFmtId="220" fontId="6" fillId="0" borderId="9" xfId="0" applyNumberFormat="1" applyFont="1" applyBorder="1" applyAlignment="1" applyProtection="1">
      <alignment horizontal="center" vertical="center" wrapText="1"/>
      <protection locked="0"/>
    </xf>
    <xf numFmtId="220" fontId="6" fillId="0" borderId="9" xfId="42" applyNumberFormat="1" applyFont="1" applyBorder="1" applyAlignment="1" applyProtection="1">
      <alignment horizontal="right" vertical="center" wrapText="1"/>
      <protection locked="0"/>
    </xf>
    <xf numFmtId="220" fontId="6" fillId="0" borderId="0" xfId="0" applyNumberFormat="1" applyFont="1" applyAlignment="1" applyProtection="1">
      <alignment vertical="center" wrapText="1"/>
      <protection locked="0"/>
    </xf>
    <xf numFmtId="220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Финансов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709298"/>
        <c:axId val="18512771"/>
      </c:barChart>
      <c:catAx>
        <c:axId val="61709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12771"/>
        <c:crosses val="autoZero"/>
        <c:auto val="0"/>
        <c:lblOffset val="100"/>
        <c:tickLblSkip val="1"/>
        <c:noMultiLvlLbl val="0"/>
      </c:catAx>
      <c:valAx>
        <c:axId val="1851277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709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397212"/>
        <c:axId val="23139453"/>
      </c:barChart>
      <c:catAx>
        <c:axId val="323972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39453"/>
        <c:crosses val="autoZero"/>
        <c:auto val="0"/>
        <c:lblOffset val="100"/>
        <c:tickLblSkip val="1"/>
        <c:noMultiLvlLbl val="0"/>
      </c:catAx>
      <c:valAx>
        <c:axId val="231394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97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3257550</xdr:colOff>
      <xdr:row>0</xdr:row>
      <xdr:rowOff>0</xdr:rowOff>
    </xdr:from>
    <xdr:to>
      <xdr:col>3</xdr:col>
      <xdr:colOff>2581275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4387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3257550</xdr:colOff>
      <xdr:row>0</xdr:row>
      <xdr:rowOff>0</xdr:rowOff>
    </xdr:from>
    <xdr:to>
      <xdr:col>2</xdr:col>
      <xdr:colOff>2581275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4768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135"/>
  <sheetViews>
    <sheetView tabSelected="1" zoomScale="84" zoomScaleNormal="84" zoomScaleSheetLayoutView="100" zoomScalePageLayoutView="0" workbookViewId="0" topLeftCell="A1">
      <selection activeCell="S127" sqref="S127"/>
    </sheetView>
  </sheetViews>
  <sheetFormatPr defaultColWidth="8.796875" defaultRowHeight="15"/>
  <cols>
    <col min="1" max="1" width="7.8984375" style="4" customWidth="1"/>
    <col min="2" max="2" width="7.296875" style="4" customWidth="1"/>
    <col min="3" max="3" width="7.69921875" style="9" customWidth="1"/>
    <col min="4" max="4" width="34.19921875" style="4" customWidth="1"/>
    <col min="5" max="5" width="12.296875" style="4" bestFit="1" customWidth="1"/>
    <col min="6" max="6" width="10.19921875" style="60" customWidth="1"/>
    <col min="7" max="7" width="10.69921875" style="60" customWidth="1"/>
    <col min="8" max="8" width="7.296875" style="60" customWidth="1"/>
    <col min="9" max="9" width="12.796875" style="60" customWidth="1"/>
    <col min="10" max="10" width="12.3984375" style="9" customWidth="1"/>
    <col min="11" max="11" width="9.69921875" style="4" customWidth="1"/>
    <col min="12" max="12" width="10.09765625" style="4" customWidth="1"/>
    <col min="13" max="13" width="16.59765625" style="61" bestFit="1" customWidth="1"/>
    <col min="14" max="14" width="12.19921875" style="85" bestFit="1" customWidth="1"/>
    <col min="15" max="15" width="8.59765625" style="4" customWidth="1"/>
    <col min="16" max="16" width="10" style="4" customWidth="1"/>
    <col min="17" max="17" width="13" style="4" customWidth="1"/>
    <col min="18" max="18" width="10" style="4" customWidth="1"/>
    <col min="19" max="19" width="12.3984375" style="69" bestFit="1" customWidth="1"/>
    <col min="20" max="20" width="11" style="77" customWidth="1"/>
    <col min="21" max="21" width="13.69921875" style="4" customWidth="1"/>
    <col min="22" max="22" width="24" style="4" customWidth="1"/>
    <col min="23" max="16384" width="8.8984375" style="4" customWidth="1"/>
  </cols>
  <sheetData>
    <row r="1" spans="3:20" s="1" customFormat="1" ht="18" customHeight="1">
      <c r="C1" s="2"/>
      <c r="F1" s="53"/>
      <c r="G1" s="53"/>
      <c r="H1" s="53"/>
      <c r="I1" s="53"/>
      <c r="J1" s="2"/>
      <c r="M1" s="54"/>
      <c r="N1" s="102" t="s">
        <v>55</v>
      </c>
      <c r="O1" s="102"/>
      <c r="P1" s="102"/>
      <c r="Q1" s="102"/>
      <c r="R1" s="102"/>
      <c r="S1" s="102"/>
      <c r="T1" s="102"/>
    </row>
    <row r="2" spans="1:20" s="1" customFormat="1" ht="16.5">
      <c r="A2" s="103" t="s">
        <v>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6.5">
      <c r="A3" s="104" t="s">
        <v>78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6.5">
      <c r="A4" s="104" t="s">
        <v>53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2" ht="16.5">
      <c r="A5" s="3" t="s">
        <v>0</v>
      </c>
      <c r="B5" s="3"/>
      <c r="C5" s="3"/>
      <c r="D5" s="5"/>
      <c r="E5" s="5"/>
      <c r="F5" s="54"/>
      <c r="G5" s="54"/>
      <c r="H5" s="54"/>
      <c r="I5" s="54"/>
      <c r="J5" s="6"/>
      <c r="K5" s="6"/>
      <c r="L5" s="6"/>
      <c r="N5" s="78"/>
      <c r="O5" s="5"/>
      <c r="P5" s="5"/>
      <c r="Q5" s="5"/>
      <c r="R5" s="5"/>
      <c r="S5" s="62"/>
      <c r="T5" s="70"/>
      <c r="U5" s="6"/>
      <c r="V5" s="6"/>
    </row>
    <row r="6" spans="1:22" ht="16.5">
      <c r="A6" s="5"/>
      <c r="B6" s="5"/>
      <c r="C6" s="5"/>
      <c r="D6" s="5"/>
      <c r="E6" s="5"/>
      <c r="F6" s="54"/>
      <c r="G6" s="54"/>
      <c r="H6" s="54"/>
      <c r="I6" s="54"/>
      <c r="J6" s="5"/>
      <c r="K6" s="5"/>
      <c r="L6" s="5"/>
      <c r="M6" s="54"/>
      <c r="N6" s="78"/>
      <c r="O6" s="5"/>
      <c r="P6" s="5"/>
      <c r="Q6" s="5"/>
      <c r="R6" s="5"/>
      <c r="S6" s="105" t="s">
        <v>14</v>
      </c>
      <c r="T6" s="105"/>
      <c r="U6" s="5"/>
      <c r="V6" s="5"/>
    </row>
    <row r="7" spans="1:22" s="9" customFormat="1" ht="38.25" customHeight="1">
      <c r="A7" s="90" t="s">
        <v>41</v>
      </c>
      <c r="B7" s="90" t="s">
        <v>48</v>
      </c>
      <c r="C7" s="86" t="s">
        <v>49</v>
      </c>
      <c r="D7" s="86" t="s">
        <v>47</v>
      </c>
      <c r="E7" s="86" t="s">
        <v>51</v>
      </c>
      <c r="F7" s="94" t="s">
        <v>15</v>
      </c>
      <c r="G7" s="95"/>
      <c r="H7" s="95"/>
      <c r="I7" s="95"/>
      <c r="J7" s="96"/>
      <c r="K7" s="93" t="s">
        <v>80</v>
      </c>
      <c r="L7" s="93"/>
      <c r="M7" s="86" t="s">
        <v>88</v>
      </c>
      <c r="N7" s="100" t="s">
        <v>81</v>
      </c>
      <c r="O7" s="86" t="s">
        <v>19</v>
      </c>
      <c r="P7" s="86"/>
      <c r="Q7" s="86"/>
      <c r="R7" s="86"/>
      <c r="S7" s="87" t="s">
        <v>76</v>
      </c>
      <c r="T7" s="101" t="s">
        <v>82</v>
      </c>
      <c r="U7" s="86" t="s">
        <v>44</v>
      </c>
      <c r="V7" s="86" t="s">
        <v>52</v>
      </c>
    </row>
    <row r="8" spans="1:22" s="9" customFormat="1" ht="43.5" customHeight="1">
      <c r="A8" s="91"/>
      <c r="B8" s="91"/>
      <c r="C8" s="86"/>
      <c r="D8" s="86"/>
      <c r="E8" s="86"/>
      <c r="F8" s="97"/>
      <c r="G8" s="98"/>
      <c r="H8" s="98"/>
      <c r="I8" s="98"/>
      <c r="J8" s="99"/>
      <c r="K8" s="93"/>
      <c r="L8" s="93"/>
      <c r="M8" s="86"/>
      <c r="N8" s="100"/>
      <c r="O8" s="7" t="s">
        <v>27</v>
      </c>
      <c r="P8" s="7" t="s">
        <v>28</v>
      </c>
      <c r="Q8" s="7" t="s">
        <v>29</v>
      </c>
      <c r="R8" s="7" t="s">
        <v>30</v>
      </c>
      <c r="S8" s="87"/>
      <c r="T8" s="101"/>
      <c r="U8" s="86"/>
      <c r="V8" s="86"/>
    </row>
    <row r="9" spans="1:22" s="9" customFormat="1" ht="61.5" customHeight="1">
      <c r="A9" s="92"/>
      <c r="B9" s="92"/>
      <c r="C9" s="86"/>
      <c r="D9" s="86"/>
      <c r="E9" s="86"/>
      <c r="F9" s="55" t="s">
        <v>73</v>
      </c>
      <c r="G9" s="55" t="s">
        <v>74</v>
      </c>
      <c r="H9" s="55" t="s">
        <v>77</v>
      </c>
      <c r="I9" s="55" t="s">
        <v>86</v>
      </c>
      <c r="J9" s="7" t="s">
        <v>87</v>
      </c>
      <c r="K9" s="8" t="s">
        <v>16</v>
      </c>
      <c r="L9" s="8" t="s">
        <v>17</v>
      </c>
      <c r="M9" s="86"/>
      <c r="N9" s="86" t="s">
        <v>22</v>
      </c>
      <c r="O9" s="86"/>
      <c r="P9" s="86"/>
      <c r="Q9" s="86"/>
      <c r="R9" s="86"/>
      <c r="S9" s="86"/>
      <c r="T9" s="86"/>
      <c r="U9" s="86"/>
      <c r="V9" s="86"/>
    </row>
    <row r="10" spans="1:22" ht="35.25" customHeight="1">
      <c r="A10" s="11" t="s">
        <v>1</v>
      </c>
      <c r="B10" s="11" t="s">
        <v>2</v>
      </c>
      <c r="C10" s="11" t="s">
        <v>3</v>
      </c>
      <c r="D10" s="11" t="s">
        <v>4</v>
      </c>
      <c r="E10" s="11" t="s">
        <v>5</v>
      </c>
      <c r="F10" s="56" t="s">
        <v>6</v>
      </c>
      <c r="G10" s="56" t="s">
        <v>21</v>
      </c>
      <c r="H10" s="56" t="s">
        <v>7</v>
      </c>
      <c r="I10" s="56" t="s">
        <v>8</v>
      </c>
      <c r="J10" s="11" t="s">
        <v>43</v>
      </c>
      <c r="K10" s="11" t="s">
        <v>42</v>
      </c>
      <c r="L10" s="11" t="s">
        <v>9</v>
      </c>
      <c r="M10" s="56" t="s">
        <v>46</v>
      </c>
      <c r="N10" s="79" t="s">
        <v>10</v>
      </c>
      <c r="O10" s="11" t="s">
        <v>11</v>
      </c>
      <c r="P10" s="11" t="s">
        <v>12</v>
      </c>
      <c r="Q10" s="11" t="s">
        <v>23</v>
      </c>
      <c r="R10" s="11" t="s">
        <v>24</v>
      </c>
      <c r="S10" s="63" t="s">
        <v>25</v>
      </c>
      <c r="T10" s="71" t="s">
        <v>26</v>
      </c>
      <c r="U10" s="11" t="s">
        <v>45</v>
      </c>
      <c r="V10" s="11" t="s">
        <v>50</v>
      </c>
    </row>
    <row r="11" spans="1:22" ht="16.5">
      <c r="A11" s="88"/>
      <c r="B11" s="88"/>
      <c r="C11" s="88"/>
      <c r="D11" s="12" t="s">
        <v>18</v>
      </c>
      <c r="E11" s="13"/>
      <c r="F11" s="13"/>
      <c r="G11" s="13"/>
      <c r="H11" s="13"/>
      <c r="I11" s="13"/>
      <c r="J11" s="14"/>
      <c r="K11" s="14"/>
      <c r="L11" s="14"/>
      <c r="M11" s="55"/>
      <c r="N11" s="80" t="s">
        <v>0</v>
      </c>
      <c r="O11" s="14"/>
      <c r="P11" s="14"/>
      <c r="Q11" s="14"/>
      <c r="R11" s="14"/>
      <c r="S11" s="64"/>
      <c r="T11" s="72"/>
      <c r="U11" s="14"/>
      <c r="V11" s="14"/>
    </row>
    <row r="12" spans="1:22" ht="16.5">
      <c r="A12" s="89"/>
      <c r="B12" s="89"/>
      <c r="C12" s="89"/>
      <c r="D12" s="15" t="s">
        <v>19</v>
      </c>
      <c r="E12" s="16"/>
      <c r="F12" s="57"/>
      <c r="G12" s="57"/>
      <c r="H12" s="57"/>
      <c r="I12" s="57"/>
      <c r="J12" s="10"/>
      <c r="K12" s="10"/>
      <c r="L12" s="10"/>
      <c r="M12" s="55"/>
      <c r="N12" s="80"/>
      <c r="O12" s="10"/>
      <c r="P12" s="10"/>
      <c r="Q12" s="10"/>
      <c r="R12" s="10"/>
      <c r="S12" s="64"/>
      <c r="T12" s="72"/>
      <c r="U12" s="10"/>
      <c r="V12" s="10"/>
    </row>
    <row r="13" spans="1:22" s="21" customFormat="1" ht="54.75" customHeight="1">
      <c r="A13" s="42">
        <v>1120</v>
      </c>
      <c r="B13" s="17"/>
      <c r="C13" s="18" t="s">
        <v>1</v>
      </c>
      <c r="D13" s="19" t="s">
        <v>89</v>
      </c>
      <c r="E13" s="20">
        <f>SUM(E15+E41+E53+E68+E89+E98)</f>
        <v>1555419.897</v>
      </c>
      <c r="F13" s="20">
        <f>F15+F53</f>
        <v>84437.81400000001</v>
      </c>
      <c r="G13" s="20">
        <f>SUM(G41)</f>
        <v>41730.814</v>
      </c>
      <c r="H13" s="20">
        <f>H15+H53</f>
        <v>0</v>
      </c>
      <c r="I13" s="20">
        <f>SUM(I68+I89+I53)</f>
        <v>1162652.966</v>
      </c>
      <c r="J13" s="20">
        <f>SUM(F13:I13)</f>
        <v>1288821.594</v>
      </c>
      <c r="K13" s="20">
        <f>SUM(K98)</f>
        <v>42098.6</v>
      </c>
      <c r="L13" s="20">
        <f>SUM(L98)</f>
        <v>42098.6</v>
      </c>
      <c r="M13" s="20">
        <f>SUM(E13-J13-L13)</f>
        <v>224499.70300000007</v>
      </c>
      <c r="N13" s="81">
        <f>SUM(N108)</f>
        <v>11924310.9</v>
      </c>
      <c r="O13" s="20">
        <f>O15+O53</f>
        <v>0</v>
      </c>
      <c r="P13" s="20">
        <f>P15+P53</f>
        <v>0</v>
      </c>
      <c r="Q13" s="20">
        <f>Q15+Q53</f>
        <v>0</v>
      </c>
      <c r="R13" s="20">
        <f>R15+R53</f>
        <v>0</v>
      </c>
      <c r="S13" s="65">
        <f>SUM(S108)</f>
        <v>22179959.75</v>
      </c>
      <c r="T13" s="65">
        <f>SUM(T108)</f>
        <v>6948378</v>
      </c>
      <c r="U13" s="20">
        <f>SUM(M13-N13-S13-T13)</f>
        <v>-40828148.947</v>
      </c>
      <c r="V13" s="20"/>
    </row>
    <row r="14" spans="1:22" ht="16.5">
      <c r="A14" s="16"/>
      <c r="B14" s="16"/>
      <c r="C14" s="10"/>
      <c r="D14" s="10" t="s">
        <v>19</v>
      </c>
      <c r="E14" s="10"/>
      <c r="F14" s="57"/>
      <c r="G14" s="57"/>
      <c r="H14" s="57"/>
      <c r="I14" s="57"/>
      <c r="J14" s="10"/>
      <c r="K14" s="16"/>
      <c r="L14" s="16"/>
      <c r="M14" s="58">
        <f aca="true" t="shared" si="0" ref="M14:M77">SUM(E14-J14-L14)</f>
        <v>0</v>
      </c>
      <c r="N14" s="82"/>
      <c r="O14" s="16"/>
      <c r="P14" s="16"/>
      <c r="Q14" s="16"/>
      <c r="R14" s="16"/>
      <c r="S14" s="66"/>
      <c r="T14" s="74"/>
      <c r="U14" s="16"/>
      <c r="V14" s="16"/>
    </row>
    <row r="15" spans="1:22" s="25" customFormat="1" ht="91.5" customHeight="1">
      <c r="A15" s="48">
        <v>2019</v>
      </c>
      <c r="B15" s="43" t="s">
        <v>93</v>
      </c>
      <c r="C15" s="23" t="s">
        <v>35</v>
      </c>
      <c r="D15" s="24" t="s">
        <v>94</v>
      </c>
      <c r="E15" s="20">
        <f>SUM(E17)</f>
        <v>181954.692</v>
      </c>
      <c r="F15" s="20">
        <f>SUM(F17)</f>
        <v>84437.81400000001</v>
      </c>
      <c r="G15" s="20"/>
      <c r="H15" s="20">
        <f aca="true" t="shared" si="1" ref="H15:U15">H17+H41</f>
        <v>0</v>
      </c>
      <c r="I15" s="20">
        <f t="shared" si="1"/>
        <v>0</v>
      </c>
      <c r="J15" s="20">
        <f>SUM(F15:I15)</f>
        <v>84437.81400000001</v>
      </c>
      <c r="K15" s="20">
        <f t="shared" si="1"/>
        <v>0</v>
      </c>
      <c r="L15" s="20">
        <f t="shared" si="1"/>
        <v>0</v>
      </c>
      <c r="M15" s="20">
        <f t="shared" si="0"/>
        <v>97516.878</v>
      </c>
      <c r="N15" s="81">
        <f t="shared" si="1"/>
        <v>0</v>
      </c>
      <c r="O15" s="20">
        <f t="shared" si="1"/>
        <v>0</v>
      </c>
      <c r="P15" s="20">
        <f t="shared" si="1"/>
        <v>0</v>
      </c>
      <c r="Q15" s="20">
        <f t="shared" si="1"/>
        <v>0</v>
      </c>
      <c r="R15" s="20">
        <f t="shared" si="1"/>
        <v>0</v>
      </c>
      <c r="S15" s="65">
        <f t="shared" si="1"/>
        <v>0</v>
      </c>
      <c r="T15" s="73">
        <f t="shared" si="1"/>
        <v>0</v>
      </c>
      <c r="U15" s="20">
        <f t="shared" si="1"/>
        <v>0</v>
      </c>
      <c r="V15" s="20"/>
    </row>
    <row r="16" spans="1:22" s="25" customFormat="1" ht="25.5" customHeight="1">
      <c r="A16" s="22"/>
      <c r="B16" s="26"/>
      <c r="C16" s="27"/>
      <c r="D16" s="10" t="s">
        <v>19</v>
      </c>
      <c r="E16" s="26"/>
      <c r="F16" s="58"/>
      <c r="G16" s="58"/>
      <c r="H16" s="58"/>
      <c r="I16" s="58"/>
      <c r="J16" s="26"/>
      <c r="K16" s="26"/>
      <c r="L16" s="26"/>
      <c r="M16" s="58"/>
      <c r="N16" s="81"/>
      <c r="O16" s="26"/>
      <c r="P16" s="26"/>
      <c r="Q16" s="26"/>
      <c r="R16" s="26"/>
      <c r="S16" s="65"/>
      <c r="T16" s="73"/>
      <c r="U16" s="26"/>
      <c r="V16" s="26"/>
    </row>
    <row r="17" spans="1:22" s="25" customFormat="1" ht="42" customHeight="1">
      <c r="A17" s="22"/>
      <c r="B17" s="26"/>
      <c r="C17" s="23" t="s">
        <v>37</v>
      </c>
      <c r="D17" s="24" t="s">
        <v>90</v>
      </c>
      <c r="E17" s="20">
        <f>E19+E37</f>
        <v>181954.692</v>
      </c>
      <c r="F17" s="20">
        <f>F19+F37</f>
        <v>84437.81400000001</v>
      </c>
      <c r="G17" s="20"/>
      <c r="H17" s="20">
        <f aca="true" t="shared" si="2" ref="H17:U17">H19+H37</f>
        <v>0</v>
      </c>
      <c r="I17" s="20">
        <f t="shared" si="2"/>
        <v>0</v>
      </c>
      <c r="J17" s="20">
        <f t="shared" si="2"/>
        <v>84437.81400000001</v>
      </c>
      <c r="K17" s="20">
        <f t="shared" si="2"/>
        <v>0</v>
      </c>
      <c r="L17" s="20">
        <f t="shared" si="2"/>
        <v>0</v>
      </c>
      <c r="M17" s="20">
        <f t="shared" si="0"/>
        <v>97516.878</v>
      </c>
      <c r="N17" s="81">
        <f t="shared" si="2"/>
        <v>0</v>
      </c>
      <c r="O17" s="20">
        <f t="shared" si="2"/>
        <v>0</v>
      </c>
      <c r="P17" s="20">
        <f t="shared" si="2"/>
        <v>0</v>
      </c>
      <c r="Q17" s="20">
        <f t="shared" si="2"/>
        <v>0</v>
      </c>
      <c r="R17" s="20">
        <f t="shared" si="2"/>
        <v>0</v>
      </c>
      <c r="S17" s="65">
        <f t="shared" si="2"/>
        <v>0</v>
      </c>
      <c r="T17" s="73">
        <f t="shared" si="2"/>
        <v>0</v>
      </c>
      <c r="U17" s="20">
        <f t="shared" si="2"/>
        <v>0</v>
      </c>
      <c r="V17" s="20"/>
    </row>
    <row r="18" spans="1:22" s="25" customFormat="1" ht="25.5" customHeight="1">
      <c r="A18" s="22"/>
      <c r="B18" s="26"/>
      <c r="C18" s="27"/>
      <c r="D18" s="10" t="s">
        <v>19</v>
      </c>
      <c r="E18" s="26"/>
      <c r="F18" s="58"/>
      <c r="G18" s="58"/>
      <c r="H18" s="58"/>
      <c r="I18" s="58"/>
      <c r="J18" s="26"/>
      <c r="K18" s="26"/>
      <c r="L18" s="26"/>
      <c r="M18" s="58">
        <f t="shared" si="0"/>
        <v>0</v>
      </c>
      <c r="N18" s="81"/>
      <c r="O18" s="26"/>
      <c r="P18" s="26"/>
      <c r="Q18" s="26"/>
      <c r="R18" s="26"/>
      <c r="S18" s="65"/>
      <c r="T18" s="73"/>
      <c r="U18" s="26"/>
      <c r="V18" s="26"/>
    </row>
    <row r="19" spans="1:22" s="31" customFormat="1" ht="60.75" customHeight="1">
      <c r="A19" s="29"/>
      <c r="B19" s="30"/>
      <c r="C19" s="44">
        <v>5113</v>
      </c>
      <c r="D19" s="28" t="s">
        <v>91</v>
      </c>
      <c r="E19" s="51">
        <f aca="true" t="shared" si="3" ref="E19:J19">SUM(E21:E35)</f>
        <v>179354.692</v>
      </c>
      <c r="F19" s="51">
        <f t="shared" si="3"/>
        <v>81887.81400000001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81887.81400000001</v>
      </c>
      <c r="K19" s="28">
        <f aca="true" t="shared" si="4" ref="K19:U19">SUM(K25:K36)</f>
        <v>0</v>
      </c>
      <c r="L19" s="28">
        <f t="shared" si="4"/>
        <v>0</v>
      </c>
      <c r="M19" s="20">
        <f t="shared" si="0"/>
        <v>97466.878</v>
      </c>
      <c r="N19" s="83">
        <f t="shared" si="4"/>
        <v>0</v>
      </c>
      <c r="O19" s="28">
        <f t="shared" si="4"/>
        <v>0</v>
      </c>
      <c r="P19" s="28">
        <f t="shared" si="4"/>
        <v>0</v>
      </c>
      <c r="Q19" s="28">
        <f t="shared" si="4"/>
        <v>0</v>
      </c>
      <c r="R19" s="28">
        <f t="shared" si="4"/>
        <v>0</v>
      </c>
      <c r="S19" s="67">
        <f t="shared" si="4"/>
        <v>0</v>
      </c>
      <c r="T19" s="75">
        <f t="shared" si="4"/>
        <v>0</v>
      </c>
      <c r="U19" s="28">
        <f t="shared" si="4"/>
        <v>0</v>
      </c>
      <c r="V19" s="28"/>
    </row>
    <row r="20" spans="1:22" s="35" customFormat="1" ht="49.5" customHeight="1">
      <c r="A20" s="32"/>
      <c r="B20" s="32"/>
      <c r="C20" s="33"/>
      <c r="D20" s="33" t="s">
        <v>20</v>
      </c>
      <c r="E20" s="32"/>
      <c r="F20" s="59"/>
      <c r="G20" s="59"/>
      <c r="H20" s="59"/>
      <c r="I20" s="59"/>
      <c r="J20" s="33"/>
      <c r="K20" s="34"/>
      <c r="L20" s="34"/>
      <c r="M20" s="58"/>
      <c r="N20" s="84"/>
      <c r="O20" s="34"/>
      <c r="P20" s="34"/>
      <c r="Q20" s="34"/>
      <c r="R20" s="34"/>
      <c r="S20" s="68"/>
      <c r="T20" s="76"/>
      <c r="U20" s="32"/>
      <c r="V20" s="32"/>
    </row>
    <row r="21" spans="1:22" s="35" customFormat="1" ht="66.75" customHeight="1">
      <c r="A21" s="32"/>
      <c r="B21" s="32"/>
      <c r="C21" s="36"/>
      <c r="D21" s="33" t="s">
        <v>95</v>
      </c>
      <c r="E21" s="32">
        <v>12252.536</v>
      </c>
      <c r="F21" s="59">
        <v>8093.129</v>
      </c>
      <c r="G21" s="59"/>
      <c r="H21" s="59"/>
      <c r="I21" s="59"/>
      <c r="J21" s="33">
        <f aca="true" t="shared" si="5" ref="J21:J35">SUM(F21:I21)</f>
        <v>8093.129</v>
      </c>
      <c r="K21" s="34"/>
      <c r="L21" s="34"/>
      <c r="M21" s="58">
        <f t="shared" si="0"/>
        <v>4159.407</v>
      </c>
      <c r="N21" s="84"/>
      <c r="O21" s="34"/>
      <c r="P21" s="34"/>
      <c r="Q21" s="34"/>
      <c r="R21" s="34"/>
      <c r="S21" s="68"/>
      <c r="T21" s="76"/>
      <c r="U21" s="32"/>
      <c r="V21" s="32"/>
    </row>
    <row r="22" spans="1:22" s="35" customFormat="1" ht="87.75" customHeight="1">
      <c r="A22" s="32"/>
      <c r="B22" s="32"/>
      <c r="C22" s="36"/>
      <c r="D22" s="33" t="s">
        <v>96</v>
      </c>
      <c r="E22" s="32">
        <v>44382.68</v>
      </c>
      <c r="F22" s="59">
        <v>16673.935</v>
      </c>
      <c r="G22" s="59"/>
      <c r="H22" s="59"/>
      <c r="I22" s="59"/>
      <c r="J22" s="33">
        <f t="shared" si="5"/>
        <v>16673.935</v>
      </c>
      <c r="K22" s="34"/>
      <c r="L22" s="34"/>
      <c r="M22" s="58">
        <f t="shared" si="0"/>
        <v>27708.745</v>
      </c>
      <c r="N22" s="84"/>
      <c r="O22" s="34"/>
      <c r="P22" s="34"/>
      <c r="Q22" s="34"/>
      <c r="R22" s="34"/>
      <c r="S22" s="68"/>
      <c r="T22" s="76"/>
      <c r="U22" s="32"/>
      <c r="V22" s="32"/>
    </row>
    <row r="23" spans="1:22" s="35" customFormat="1" ht="69" customHeight="1">
      <c r="A23" s="32"/>
      <c r="B23" s="32"/>
      <c r="C23" s="36"/>
      <c r="D23" s="33" t="s">
        <v>97</v>
      </c>
      <c r="E23" s="32">
        <v>65733.78</v>
      </c>
      <c r="F23" s="59">
        <v>18011.66</v>
      </c>
      <c r="G23" s="59"/>
      <c r="H23" s="59"/>
      <c r="I23" s="59"/>
      <c r="J23" s="33">
        <f t="shared" si="5"/>
        <v>18011.66</v>
      </c>
      <c r="K23" s="34"/>
      <c r="L23" s="34"/>
      <c r="M23" s="58">
        <f t="shared" si="0"/>
        <v>47722.119999999995</v>
      </c>
      <c r="N23" s="84"/>
      <c r="O23" s="34"/>
      <c r="P23" s="34"/>
      <c r="Q23" s="34"/>
      <c r="R23" s="34"/>
      <c r="S23" s="68"/>
      <c r="T23" s="76"/>
      <c r="U23" s="32"/>
      <c r="V23" s="32"/>
    </row>
    <row r="24" spans="1:22" s="35" customFormat="1" ht="69.75" customHeight="1">
      <c r="A24" s="32"/>
      <c r="B24" s="32"/>
      <c r="C24" s="36"/>
      <c r="D24" s="33" t="s">
        <v>98</v>
      </c>
      <c r="E24" s="32">
        <v>43638.93</v>
      </c>
      <c r="F24" s="59">
        <v>31121.168</v>
      </c>
      <c r="G24" s="59"/>
      <c r="H24" s="59"/>
      <c r="I24" s="59"/>
      <c r="J24" s="33">
        <f t="shared" si="5"/>
        <v>31121.168</v>
      </c>
      <c r="K24" s="34"/>
      <c r="L24" s="34"/>
      <c r="M24" s="58">
        <f t="shared" si="0"/>
        <v>12517.761999999999</v>
      </c>
      <c r="N24" s="84"/>
      <c r="O24" s="34"/>
      <c r="P24" s="34"/>
      <c r="Q24" s="34"/>
      <c r="R24" s="34"/>
      <c r="S24" s="68"/>
      <c r="T24" s="76"/>
      <c r="U24" s="32"/>
      <c r="V24" s="32"/>
    </row>
    <row r="25" spans="1:22" s="35" customFormat="1" ht="62.25" customHeight="1">
      <c r="A25" s="32"/>
      <c r="B25" s="32"/>
      <c r="C25" s="36"/>
      <c r="D25" s="33" t="s">
        <v>99</v>
      </c>
      <c r="E25" s="32">
        <v>9218.696</v>
      </c>
      <c r="F25" s="59">
        <v>5991.122</v>
      </c>
      <c r="G25" s="59"/>
      <c r="H25" s="59"/>
      <c r="I25" s="59"/>
      <c r="J25" s="33">
        <f t="shared" si="5"/>
        <v>5991.122</v>
      </c>
      <c r="K25" s="34"/>
      <c r="L25" s="34"/>
      <c r="M25" s="58">
        <f t="shared" si="0"/>
        <v>3227.5739999999996</v>
      </c>
      <c r="N25" s="84"/>
      <c r="O25" s="34"/>
      <c r="P25" s="34"/>
      <c r="Q25" s="34"/>
      <c r="R25" s="34"/>
      <c r="S25" s="68"/>
      <c r="T25" s="76"/>
      <c r="U25" s="32"/>
      <c r="V25" s="32"/>
    </row>
    <row r="26" spans="1:22" s="35" customFormat="1" ht="62.25" customHeight="1">
      <c r="A26" s="32"/>
      <c r="B26" s="32"/>
      <c r="C26" s="36"/>
      <c r="D26" s="33" t="s">
        <v>100</v>
      </c>
      <c r="E26" s="32">
        <v>252.6</v>
      </c>
      <c r="F26" s="59">
        <v>207</v>
      </c>
      <c r="G26" s="59"/>
      <c r="H26" s="59"/>
      <c r="I26" s="59"/>
      <c r="J26" s="33">
        <f t="shared" si="5"/>
        <v>207</v>
      </c>
      <c r="K26" s="34"/>
      <c r="L26" s="34"/>
      <c r="M26" s="58">
        <f t="shared" si="0"/>
        <v>45.599999999999994</v>
      </c>
      <c r="N26" s="84"/>
      <c r="O26" s="34"/>
      <c r="P26" s="34"/>
      <c r="Q26" s="34"/>
      <c r="R26" s="34"/>
      <c r="S26" s="68"/>
      <c r="T26" s="76"/>
      <c r="U26" s="32"/>
      <c r="V26" s="32"/>
    </row>
    <row r="27" spans="1:22" s="35" customFormat="1" ht="84" customHeight="1">
      <c r="A27" s="32"/>
      <c r="B27" s="32"/>
      <c r="C27" s="36"/>
      <c r="D27" s="33" t="s">
        <v>102</v>
      </c>
      <c r="E27" s="32">
        <v>865.16</v>
      </c>
      <c r="F27" s="59">
        <v>260</v>
      </c>
      <c r="G27" s="59"/>
      <c r="H27" s="59"/>
      <c r="I27" s="59"/>
      <c r="J27" s="33">
        <f t="shared" si="5"/>
        <v>260</v>
      </c>
      <c r="K27" s="34"/>
      <c r="L27" s="34"/>
      <c r="M27" s="58">
        <f t="shared" si="0"/>
        <v>605.16</v>
      </c>
      <c r="N27" s="84"/>
      <c r="O27" s="34"/>
      <c r="P27" s="34"/>
      <c r="Q27" s="34"/>
      <c r="R27" s="34"/>
      <c r="S27" s="68"/>
      <c r="T27" s="76"/>
      <c r="U27" s="32"/>
      <c r="V27" s="32"/>
    </row>
    <row r="28" spans="1:22" s="35" customFormat="1" ht="62.25" customHeight="1">
      <c r="A28" s="32"/>
      <c r="B28" s="32"/>
      <c r="C28" s="36"/>
      <c r="D28" s="33" t="s">
        <v>101</v>
      </c>
      <c r="E28" s="32">
        <v>1142.9</v>
      </c>
      <c r="F28" s="59">
        <v>291</v>
      </c>
      <c r="G28" s="59"/>
      <c r="H28" s="59"/>
      <c r="I28" s="59"/>
      <c r="J28" s="33">
        <f t="shared" si="5"/>
        <v>291</v>
      </c>
      <c r="K28" s="34"/>
      <c r="L28" s="34"/>
      <c r="M28" s="58">
        <f t="shared" si="0"/>
        <v>851.9000000000001</v>
      </c>
      <c r="N28" s="84"/>
      <c r="O28" s="34"/>
      <c r="P28" s="34"/>
      <c r="Q28" s="34"/>
      <c r="R28" s="34"/>
      <c r="S28" s="68"/>
      <c r="T28" s="76"/>
      <c r="U28" s="32"/>
      <c r="V28" s="32"/>
    </row>
    <row r="29" spans="1:22" s="35" customFormat="1" ht="62.25" customHeight="1">
      <c r="A29" s="32"/>
      <c r="B29" s="32"/>
      <c r="C29" s="36"/>
      <c r="D29" s="33" t="s">
        <v>103</v>
      </c>
      <c r="E29" s="32">
        <v>654.5</v>
      </c>
      <c r="F29" s="59">
        <v>470</v>
      </c>
      <c r="G29" s="59"/>
      <c r="H29" s="59"/>
      <c r="I29" s="59"/>
      <c r="J29" s="33">
        <f t="shared" si="5"/>
        <v>470</v>
      </c>
      <c r="K29" s="34"/>
      <c r="L29" s="34"/>
      <c r="M29" s="58">
        <f t="shared" si="0"/>
        <v>184.5</v>
      </c>
      <c r="N29" s="84"/>
      <c r="O29" s="34"/>
      <c r="P29" s="34"/>
      <c r="Q29" s="34"/>
      <c r="R29" s="34"/>
      <c r="S29" s="68"/>
      <c r="T29" s="76"/>
      <c r="U29" s="32"/>
      <c r="V29" s="32"/>
    </row>
    <row r="30" spans="1:22" s="35" customFormat="1" ht="62.25" customHeight="1">
      <c r="A30" s="32"/>
      <c r="B30" s="32"/>
      <c r="C30" s="36"/>
      <c r="D30" s="33" t="s">
        <v>104</v>
      </c>
      <c r="E30" s="32">
        <v>180.6</v>
      </c>
      <c r="F30" s="59">
        <v>153</v>
      </c>
      <c r="G30" s="59"/>
      <c r="H30" s="59"/>
      <c r="I30" s="59"/>
      <c r="J30" s="33">
        <f t="shared" si="5"/>
        <v>153</v>
      </c>
      <c r="K30" s="34"/>
      <c r="L30" s="34"/>
      <c r="M30" s="58">
        <f t="shared" si="0"/>
        <v>27.599999999999994</v>
      </c>
      <c r="N30" s="84"/>
      <c r="O30" s="34"/>
      <c r="P30" s="34"/>
      <c r="Q30" s="34"/>
      <c r="R30" s="34"/>
      <c r="S30" s="68"/>
      <c r="T30" s="76"/>
      <c r="U30" s="32"/>
      <c r="V30" s="32"/>
    </row>
    <row r="31" spans="1:22" s="35" customFormat="1" ht="62.25" customHeight="1">
      <c r="A31" s="32"/>
      <c r="B31" s="32"/>
      <c r="C31" s="36"/>
      <c r="D31" s="33" t="s">
        <v>105</v>
      </c>
      <c r="E31" s="32">
        <v>75.8</v>
      </c>
      <c r="F31" s="59">
        <v>75.8</v>
      </c>
      <c r="G31" s="59"/>
      <c r="H31" s="59"/>
      <c r="I31" s="59"/>
      <c r="J31" s="33">
        <f t="shared" si="5"/>
        <v>75.8</v>
      </c>
      <c r="K31" s="34"/>
      <c r="L31" s="34"/>
      <c r="M31" s="58">
        <f t="shared" si="0"/>
        <v>0</v>
      </c>
      <c r="N31" s="84"/>
      <c r="O31" s="34"/>
      <c r="P31" s="34"/>
      <c r="Q31" s="34"/>
      <c r="R31" s="34"/>
      <c r="S31" s="68"/>
      <c r="T31" s="76"/>
      <c r="U31" s="32"/>
      <c r="V31" s="32"/>
    </row>
    <row r="32" spans="1:22" s="35" customFormat="1" ht="81.75" customHeight="1">
      <c r="A32" s="32"/>
      <c r="B32" s="32"/>
      <c r="C32" s="36"/>
      <c r="D32" s="33" t="s">
        <v>106</v>
      </c>
      <c r="E32" s="32">
        <v>259.54</v>
      </c>
      <c r="F32" s="59">
        <v>132.9</v>
      </c>
      <c r="G32" s="59"/>
      <c r="H32" s="59"/>
      <c r="I32" s="59"/>
      <c r="J32" s="33">
        <f t="shared" si="5"/>
        <v>132.9</v>
      </c>
      <c r="K32" s="34"/>
      <c r="L32" s="34"/>
      <c r="M32" s="58">
        <f t="shared" si="0"/>
        <v>126.64000000000001</v>
      </c>
      <c r="N32" s="84"/>
      <c r="O32" s="34"/>
      <c r="P32" s="34"/>
      <c r="Q32" s="34"/>
      <c r="R32" s="34"/>
      <c r="S32" s="68"/>
      <c r="T32" s="76"/>
      <c r="U32" s="32"/>
      <c r="V32" s="32"/>
    </row>
    <row r="33" spans="1:22" s="35" customFormat="1" ht="62.25" customHeight="1">
      <c r="A33" s="32"/>
      <c r="B33" s="32"/>
      <c r="C33" s="36"/>
      <c r="D33" s="33" t="s">
        <v>109</v>
      </c>
      <c r="E33" s="32">
        <v>380.97</v>
      </c>
      <c r="F33" s="59">
        <v>103.1</v>
      </c>
      <c r="G33" s="59"/>
      <c r="H33" s="59"/>
      <c r="I33" s="59"/>
      <c r="J33" s="33">
        <f t="shared" si="5"/>
        <v>103.1</v>
      </c>
      <c r="K33" s="34"/>
      <c r="L33" s="34"/>
      <c r="M33" s="58">
        <f t="shared" si="0"/>
        <v>277.87</v>
      </c>
      <c r="N33" s="84"/>
      <c r="O33" s="34"/>
      <c r="P33" s="34"/>
      <c r="Q33" s="34"/>
      <c r="R33" s="34"/>
      <c r="S33" s="68"/>
      <c r="T33" s="76"/>
      <c r="U33" s="32"/>
      <c r="V33" s="32"/>
    </row>
    <row r="34" spans="1:22" s="35" customFormat="1" ht="87.75" customHeight="1">
      <c r="A34" s="32"/>
      <c r="B34" s="32"/>
      <c r="C34" s="36"/>
      <c r="D34" s="33" t="s">
        <v>107</v>
      </c>
      <c r="E34" s="32">
        <v>261.8</v>
      </c>
      <c r="F34" s="59">
        <v>250</v>
      </c>
      <c r="G34" s="59"/>
      <c r="H34" s="59"/>
      <c r="I34" s="59"/>
      <c r="J34" s="33">
        <f t="shared" si="5"/>
        <v>250</v>
      </c>
      <c r="K34" s="34"/>
      <c r="L34" s="34"/>
      <c r="M34" s="58">
        <f t="shared" si="0"/>
        <v>11.800000000000011</v>
      </c>
      <c r="N34" s="84"/>
      <c r="O34" s="34"/>
      <c r="P34" s="34"/>
      <c r="Q34" s="34"/>
      <c r="R34" s="34"/>
      <c r="S34" s="68"/>
      <c r="T34" s="76"/>
      <c r="U34" s="32"/>
      <c r="V34" s="32"/>
    </row>
    <row r="35" spans="1:22" s="35" customFormat="1" ht="66.75" customHeight="1">
      <c r="A35" s="32"/>
      <c r="B35" s="32"/>
      <c r="C35" s="36"/>
      <c r="D35" s="33" t="s">
        <v>108</v>
      </c>
      <c r="E35" s="32">
        <v>54.2</v>
      </c>
      <c r="F35" s="59">
        <v>54</v>
      </c>
      <c r="G35" s="59"/>
      <c r="H35" s="59"/>
      <c r="I35" s="59"/>
      <c r="J35" s="33">
        <f t="shared" si="5"/>
        <v>54</v>
      </c>
      <c r="K35" s="34"/>
      <c r="L35" s="34"/>
      <c r="M35" s="58">
        <f t="shared" si="0"/>
        <v>0.20000000000000284</v>
      </c>
      <c r="N35" s="84"/>
      <c r="O35" s="34"/>
      <c r="P35" s="34"/>
      <c r="Q35" s="34"/>
      <c r="R35" s="34"/>
      <c r="S35" s="68"/>
      <c r="T35" s="76"/>
      <c r="U35" s="32"/>
      <c r="V35" s="32"/>
    </row>
    <row r="36" spans="1:22" s="35" customFormat="1" ht="25.5" customHeight="1">
      <c r="A36" s="32"/>
      <c r="B36" s="32"/>
      <c r="C36" s="36"/>
      <c r="D36" s="38" t="s">
        <v>62</v>
      </c>
      <c r="E36" s="32"/>
      <c r="F36" s="59"/>
      <c r="G36" s="59"/>
      <c r="H36" s="59"/>
      <c r="I36" s="59"/>
      <c r="J36" s="33">
        <f>SUM(E36:I36)</f>
        <v>0</v>
      </c>
      <c r="K36" s="34"/>
      <c r="L36" s="34"/>
      <c r="M36" s="58">
        <f t="shared" si="0"/>
        <v>0</v>
      </c>
      <c r="N36" s="84"/>
      <c r="O36" s="34"/>
      <c r="P36" s="34"/>
      <c r="Q36" s="34"/>
      <c r="R36" s="34"/>
      <c r="S36" s="68"/>
      <c r="T36" s="76"/>
      <c r="U36" s="32"/>
      <c r="V36" s="32"/>
    </row>
    <row r="37" spans="1:22" s="31" customFormat="1" ht="60.75" customHeight="1">
      <c r="A37" s="29"/>
      <c r="B37" s="30"/>
      <c r="C37" s="44">
        <v>5134</v>
      </c>
      <c r="D37" s="28" t="s">
        <v>92</v>
      </c>
      <c r="E37" s="51">
        <f aca="true" t="shared" si="6" ref="E37:J37">SUM(E39)</f>
        <v>2600</v>
      </c>
      <c r="F37" s="51">
        <f t="shared" si="6"/>
        <v>2550</v>
      </c>
      <c r="G37" s="51">
        <f t="shared" si="6"/>
        <v>0</v>
      </c>
      <c r="H37" s="51">
        <f t="shared" si="6"/>
        <v>0</v>
      </c>
      <c r="I37" s="51">
        <f t="shared" si="6"/>
        <v>0</v>
      </c>
      <c r="J37" s="51">
        <f t="shared" si="6"/>
        <v>2550</v>
      </c>
      <c r="K37" s="46">
        <f aca="true" t="shared" si="7" ref="K37:U37">SUM(K39:K40)</f>
        <v>0</v>
      </c>
      <c r="L37" s="51">
        <f t="shared" si="7"/>
        <v>0</v>
      </c>
      <c r="M37" s="20">
        <f t="shared" si="0"/>
        <v>50</v>
      </c>
      <c r="N37" s="83">
        <f t="shared" si="7"/>
        <v>0</v>
      </c>
      <c r="O37" s="51">
        <f t="shared" si="7"/>
        <v>0</v>
      </c>
      <c r="P37" s="28">
        <f t="shared" si="7"/>
        <v>0</v>
      </c>
      <c r="Q37" s="28">
        <f t="shared" si="7"/>
        <v>0</v>
      </c>
      <c r="R37" s="28">
        <f t="shared" si="7"/>
        <v>0</v>
      </c>
      <c r="S37" s="67">
        <f t="shared" si="7"/>
        <v>0</v>
      </c>
      <c r="T37" s="75">
        <f t="shared" si="7"/>
        <v>0</v>
      </c>
      <c r="U37" s="28">
        <f t="shared" si="7"/>
        <v>0</v>
      </c>
      <c r="V37" s="28"/>
    </row>
    <row r="38" spans="1:22" s="35" customFormat="1" ht="49.5" customHeight="1">
      <c r="A38" s="32"/>
      <c r="B38" s="32"/>
      <c r="C38" s="33"/>
      <c r="D38" s="33" t="s">
        <v>20</v>
      </c>
      <c r="E38" s="32">
        <f>SUM(E37)</f>
        <v>2600</v>
      </c>
      <c r="F38" s="59"/>
      <c r="G38" s="59"/>
      <c r="H38" s="59"/>
      <c r="I38" s="59"/>
      <c r="J38" s="33"/>
      <c r="K38" s="34"/>
      <c r="L38" s="34"/>
      <c r="M38" s="58">
        <f t="shared" si="0"/>
        <v>2600</v>
      </c>
      <c r="N38" s="84"/>
      <c r="O38" s="34"/>
      <c r="P38" s="34"/>
      <c r="Q38" s="34"/>
      <c r="R38" s="34"/>
      <c r="S38" s="68"/>
      <c r="T38" s="76"/>
      <c r="U38" s="32"/>
      <c r="V38" s="32"/>
    </row>
    <row r="39" spans="1:22" s="35" customFormat="1" ht="82.5" customHeight="1">
      <c r="A39" s="32"/>
      <c r="B39" s="32"/>
      <c r="C39" s="36"/>
      <c r="D39" s="37" t="s">
        <v>114</v>
      </c>
      <c r="E39" s="32">
        <v>2600</v>
      </c>
      <c r="F39" s="59">
        <v>2550</v>
      </c>
      <c r="G39" s="59"/>
      <c r="H39" s="59"/>
      <c r="I39" s="59"/>
      <c r="J39" s="33">
        <f>SUM(F39:I39)</f>
        <v>2550</v>
      </c>
      <c r="K39" s="34"/>
      <c r="L39" s="34"/>
      <c r="M39" s="58">
        <f t="shared" si="0"/>
        <v>50</v>
      </c>
      <c r="N39" s="84"/>
      <c r="O39" s="34"/>
      <c r="P39" s="34"/>
      <c r="Q39" s="34"/>
      <c r="R39" s="34"/>
      <c r="S39" s="68"/>
      <c r="T39" s="76"/>
      <c r="U39" s="32"/>
      <c r="V39" s="32"/>
    </row>
    <row r="40" spans="1:22" s="35" customFormat="1" ht="25.5" customHeight="1">
      <c r="A40" s="32"/>
      <c r="B40" s="32"/>
      <c r="C40" s="36"/>
      <c r="D40" s="38" t="s">
        <v>62</v>
      </c>
      <c r="E40" s="32"/>
      <c r="F40" s="59"/>
      <c r="G40" s="59"/>
      <c r="H40" s="59"/>
      <c r="I40" s="59"/>
      <c r="J40" s="33">
        <f>SUM(E40:I40)</f>
        <v>0</v>
      </c>
      <c r="K40" s="34"/>
      <c r="L40" s="34"/>
      <c r="M40" s="58">
        <f t="shared" si="0"/>
        <v>0</v>
      </c>
      <c r="N40" s="84"/>
      <c r="O40" s="34"/>
      <c r="P40" s="34"/>
      <c r="Q40" s="34"/>
      <c r="R40" s="34"/>
      <c r="S40" s="68"/>
      <c r="T40" s="76"/>
      <c r="U40" s="32"/>
      <c r="V40" s="32"/>
    </row>
    <row r="41" spans="1:22" s="25" customFormat="1" ht="42" customHeight="1">
      <c r="A41" s="48">
        <v>2020</v>
      </c>
      <c r="B41" s="45" t="s">
        <v>93</v>
      </c>
      <c r="C41" s="23" t="s">
        <v>39</v>
      </c>
      <c r="D41" s="24" t="s">
        <v>94</v>
      </c>
      <c r="E41" s="20">
        <f>SUM(E43+E48)</f>
        <v>45339.4</v>
      </c>
      <c r="F41" s="20">
        <f aca="true" t="shared" si="8" ref="F41:U41">SUM(F43+F48)</f>
        <v>0</v>
      </c>
      <c r="G41" s="20">
        <f t="shared" si="8"/>
        <v>41730.814</v>
      </c>
      <c r="H41" s="20">
        <f t="shared" si="8"/>
        <v>0</v>
      </c>
      <c r="I41" s="20">
        <f t="shared" si="8"/>
        <v>0</v>
      </c>
      <c r="J41" s="20">
        <f t="shared" si="8"/>
        <v>41730.814</v>
      </c>
      <c r="K41" s="20">
        <f t="shared" si="8"/>
        <v>0</v>
      </c>
      <c r="L41" s="20">
        <f t="shared" si="8"/>
        <v>0</v>
      </c>
      <c r="M41" s="20">
        <f t="shared" si="0"/>
        <v>3608.586000000003</v>
      </c>
      <c r="N41" s="81">
        <f t="shared" si="8"/>
        <v>0</v>
      </c>
      <c r="O41" s="20">
        <f t="shared" si="8"/>
        <v>0</v>
      </c>
      <c r="P41" s="20">
        <f t="shared" si="8"/>
        <v>0</v>
      </c>
      <c r="Q41" s="20">
        <f t="shared" si="8"/>
        <v>0</v>
      </c>
      <c r="R41" s="20">
        <f t="shared" si="8"/>
        <v>0</v>
      </c>
      <c r="S41" s="65">
        <f t="shared" si="8"/>
        <v>0</v>
      </c>
      <c r="T41" s="73">
        <f t="shared" si="8"/>
        <v>0</v>
      </c>
      <c r="U41" s="20">
        <f t="shared" si="8"/>
        <v>0</v>
      </c>
      <c r="V41" s="20"/>
    </row>
    <row r="42" spans="1:22" s="25" customFormat="1" ht="25.5" customHeight="1">
      <c r="A42" s="22"/>
      <c r="B42" s="26"/>
      <c r="C42" s="27"/>
      <c r="D42" s="10" t="s">
        <v>19</v>
      </c>
      <c r="E42" s="26"/>
      <c r="F42" s="58"/>
      <c r="G42" s="58"/>
      <c r="H42" s="58"/>
      <c r="I42" s="58"/>
      <c r="J42" s="26"/>
      <c r="K42" s="26"/>
      <c r="L42" s="26"/>
      <c r="M42" s="58">
        <f t="shared" si="0"/>
        <v>0</v>
      </c>
      <c r="N42" s="81"/>
      <c r="O42" s="26"/>
      <c r="P42" s="26"/>
      <c r="Q42" s="26"/>
      <c r="R42" s="26"/>
      <c r="S42" s="65"/>
      <c r="T42" s="73"/>
      <c r="U42" s="26"/>
      <c r="V42" s="26"/>
    </row>
    <row r="43" spans="1:22" s="31" customFormat="1" ht="72.75" customHeight="1">
      <c r="A43" s="29"/>
      <c r="B43" s="30"/>
      <c r="C43" s="44">
        <v>5113</v>
      </c>
      <c r="D43" s="28" t="s">
        <v>91</v>
      </c>
      <c r="E43" s="51">
        <f>SUM(E45:E47)</f>
        <v>34594.4</v>
      </c>
      <c r="F43" s="51">
        <f>SUM(F47:F47)</f>
        <v>0</v>
      </c>
      <c r="G43" s="51">
        <f>SUM(G45:G47)</f>
        <v>31275.814000000002</v>
      </c>
      <c r="H43" s="51">
        <f>SUM(H45:H47)</f>
        <v>0</v>
      </c>
      <c r="I43" s="51">
        <f>SUM(I45:I47)</f>
        <v>0</v>
      </c>
      <c r="J43" s="51">
        <f>SUM(J45:J47)</f>
        <v>31275.814000000002</v>
      </c>
      <c r="K43" s="51">
        <f aca="true" t="shared" si="9" ref="K43:U43">SUM(K47:K47)</f>
        <v>0</v>
      </c>
      <c r="L43" s="51">
        <f t="shared" si="9"/>
        <v>0</v>
      </c>
      <c r="M43" s="20">
        <f t="shared" si="0"/>
        <v>3318.5859999999993</v>
      </c>
      <c r="N43" s="83">
        <f t="shared" si="9"/>
        <v>0</v>
      </c>
      <c r="O43" s="28">
        <f t="shared" si="9"/>
        <v>0</v>
      </c>
      <c r="P43" s="28">
        <f t="shared" si="9"/>
        <v>0</v>
      </c>
      <c r="Q43" s="28">
        <f t="shared" si="9"/>
        <v>0</v>
      </c>
      <c r="R43" s="28">
        <f t="shared" si="9"/>
        <v>0</v>
      </c>
      <c r="S43" s="67">
        <f t="shared" si="9"/>
        <v>0</v>
      </c>
      <c r="T43" s="75">
        <f t="shared" si="9"/>
        <v>0</v>
      </c>
      <c r="U43" s="28">
        <f t="shared" si="9"/>
        <v>0</v>
      </c>
      <c r="V43" s="28"/>
    </row>
    <row r="44" spans="1:22" s="35" customFormat="1" ht="49.5" customHeight="1">
      <c r="A44" s="32"/>
      <c r="B44" s="32"/>
      <c r="C44" s="33"/>
      <c r="D44" s="33" t="s">
        <v>20</v>
      </c>
      <c r="E44" s="32"/>
      <c r="F44" s="59"/>
      <c r="G44" s="59"/>
      <c r="H44" s="59"/>
      <c r="I44" s="59"/>
      <c r="J44" s="33"/>
      <c r="K44" s="34"/>
      <c r="L44" s="34"/>
      <c r="M44" s="58">
        <f t="shared" si="0"/>
        <v>0</v>
      </c>
      <c r="N44" s="84"/>
      <c r="O44" s="34"/>
      <c r="P44" s="34"/>
      <c r="Q44" s="34"/>
      <c r="R44" s="34"/>
      <c r="S44" s="68"/>
      <c r="T44" s="76"/>
      <c r="U44" s="32"/>
      <c r="V44" s="32"/>
    </row>
    <row r="45" spans="1:22" s="35" customFormat="1" ht="76.5" customHeight="1">
      <c r="A45" s="32"/>
      <c r="B45" s="32"/>
      <c r="C45" s="36"/>
      <c r="D45" s="33" t="s">
        <v>111</v>
      </c>
      <c r="E45" s="32">
        <v>33743.264</v>
      </c>
      <c r="F45" s="59"/>
      <c r="G45" s="59">
        <v>30510.24</v>
      </c>
      <c r="H45" s="59"/>
      <c r="I45" s="59"/>
      <c r="J45" s="33">
        <f>SUM(F45:I45)</f>
        <v>30510.24</v>
      </c>
      <c r="K45" s="34"/>
      <c r="L45" s="34"/>
      <c r="M45" s="58">
        <f t="shared" si="0"/>
        <v>3233.0240000000013</v>
      </c>
      <c r="N45" s="84"/>
      <c r="O45" s="34"/>
      <c r="P45" s="34"/>
      <c r="Q45" s="34"/>
      <c r="R45" s="34"/>
      <c r="S45" s="68"/>
      <c r="T45" s="76"/>
      <c r="U45" s="32"/>
      <c r="V45" s="32"/>
    </row>
    <row r="46" spans="1:22" s="35" customFormat="1" ht="49.5" customHeight="1">
      <c r="A46" s="32"/>
      <c r="B46" s="32"/>
      <c r="C46" s="36"/>
      <c r="D46" s="33" t="s">
        <v>112</v>
      </c>
      <c r="E46" s="32">
        <v>654.72</v>
      </c>
      <c r="F46" s="59"/>
      <c r="G46" s="59">
        <v>602.604</v>
      </c>
      <c r="H46" s="59"/>
      <c r="I46" s="59"/>
      <c r="J46" s="33">
        <f>SUM(F46:I46)</f>
        <v>602.604</v>
      </c>
      <c r="K46" s="34"/>
      <c r="L46" s="34"/>
      <c r="M46" s="58">
        <f t="shared" si="0"/>
        <v>52.115999999999985</v>
      </c>
      <c r="N46" s="84"/>
      <c r="O46" s="34"/>
      <c r="P46" s="34"/>
      <c r="Q46" s="34"/>
      <c r="R46" s="34"/>
      <c r="S46" s="68"/>
      <c r="T46" s="76"/>
      <c r="U46" s="32"/>
      <c r="V46" s="32"/>
    </row>
    <row r="47" spans="1:22" s="35" customFormat="1" ht="47.25" customHeight="1">
      <c r="A47" s="32"/>
      <c r="B47" s="32"/>
      <c r="C47" s="36"/>
      <c r="D47" s="33" t="s">
        <v>113</v>
      </c>
      <c r="E47" s="32">
        <v>196.416</v>
      </c>
      <c r="F47" s="59"/>
      <c r="G47" s="59">
        <v>162.97</v>
      </c>
      <c r="H47" s="59"/>
      <c r="I47" s="59"/>
      <c r="J47" s="33">
        <f>SUM(F47:I47)</f>
        <v>162.97</v>
      </c>
      <c r="K47" s="34"/>
      <c r="L47" s="34"/>
      <c r="M47" s="58">
        <f t="shared" si="0"/>
        <v>33.446</v>
      </c>
      <c r="N47" s="84"/>
      <c r="O47" s="34"/>
      <c r="P47" s="34"/>
      <c r="Q47" s="34"/>
      <c r="R47" s="34"/>
      <c r="S47" s="68"/>
      <c r="T47" s="76"/>
      <c r="U47" s="32"/>
      <c r="V47" s="32"/>
    </row>
    <row r="48" spans="1:22" s="35" customFormat="1" ht="60.75" customHeight="1">
      <c r="A48" s="32"/>
      <c r="B48" s="32"/>
      <c r="C48" s="44">
        <v>5134</v>
      </c>
      <c r="D48" s="28" t="s">
        <v>92</v>
      </c>
      <c r="E48" s="51">
        <f>SUM(E50:E52)</f>
        <v>10745</v>
      </c>
      <c r="F48" s="51">
        <f aca="true" t="shared" si="10" ref="F48:T48">SUM(F51:F52)</f>
        <v>0</v>
      </c>
      <c r="G48" s="51">
        <f>SUM(G50:G52)</f>
        <v>10455</v>
      </c>
      <c r="H48" s="51">
        <f>SUM(H50:H52)</f>
        <v>0</v>
      </c>
      <c r="I48" s="51">
        <f>SUM(I50:I52)</f>
        <v>0</v>
      </c>
      <c r="J48" s="51">
        <f>SUM(J50:J52)</f>
        <v>10455</v>
      </c>
      <c r="K48" s="51">
        <f t="shared" si="10"/>
        <v>0</v>
      </c>
      <c r="L48" s="51">
        <f>SUM(L51:L52)</f>
        <v>0</v>
      </c>
      <c r="M48" s="20">
        <f t="shared" si="0"/>
        <v>290</v>
      </c>
      <c r="N48" s="83">
        <f t="shared" si="10"/>
        <v>0</v>
      </c>
      <c r="O48" s="28">
        <f t="shared" si="10"/>
        <v>0</v>
      </c>
      <c r="P48" s="28">
        <f t="shared" si="10"/>
        <v>0</v>
      </c>
      <c r="Q48" s="28">
        <f t="shared" si="10"/>
        <v>0</v>
      </c>
      <c r="R48" s="28">
        <f t="shared" si="10"/>
        <v>0</v>
      </c>
      <c r="S48" s="67">
        <f t="shared" si="10"/>
        <v>0</v>
      </c>
      <c r="T48" s="75">
        <f t="shared" si="10"/>
        <v>0</v>
      </c>
      <c r="U48" s="28">
        <f>SUM(U51:U52)</f>
        <v>0</v>
      </c>
      <c r="V48" s="28"/>
    </row>
    <row r="49" spans="1:22" s="35" customFormat="1" ht="60.75" customHeight="1">
      <c r="A49" s="32"/>
      <c r="B49" s="32"/>
      <c r="C49" s="33"/>
      <c r="D49" s="33" t="s">
        <v>20</v>
      </c>
      <c r="E49" s="32"/>
      <c r="F49" s="59"/>
      <c r="G49" s="59"/>
      <c r="H49" s="59"/>
      <c r="I49" s="59"/>
      <c r="J49" s="33"/>
      <c r="K49" s="34"/>
      <c r="L49" s="34"/>
      <c r="M49" s="58">
        <f t="shared" si="0"/>
        <v>0</v>
      </c>
      <c r="N49" s="84"/>
      <c r="O49" s="34"/>
      <c r="P49" s="34"/>
      <c r="Q49" s="34"/>
      <c r="R49" s="34"/>
      <c r="S49" s="68"/>
      <c r="T49" s="76"/>
      <c r="U49" s="32"/>
      <c r="V49" s="32"/>
    </row>
    <row r="50" spans="1:22" s="35" customFormat="1" ht="75.75" customHeight="1">
      <c r="A50" s="32"/>
      <c r="B50" s="32"/>
      <c r="C50" s="36"/>
      <c r="D50" s="37" t="s">
        <v>110</v>
      </c>
      <c r="E50" s="32">
        <v>9790</v>
      </c>
      <c r="F50" s="59"/>
      <c r="G50" s="59">
        <v>9500</v>
      </c>
      <c r="H50" s="59"/>
      <c r="I50" s="59"/>
      <c r="J50" s="33">
        <f>SUM(F50:I50)</f>
        <v>9500</v>
      </c>
      <c r="K50" s="34"/>
      <c r="L50" s="34"/>
      <c r="M50" s="58">
        <f t="shared" si="0"/>
        <v>290</v>
      </c>
      <c r="N50" s="84"/>
      <c r="O50" s="34"/>
      <c r="P50" s="34"/>
      <c r="Q50" s="34"/>
      <c r="R50" s="34"/>
      <c r="S50" s="68"/>
      <c r="T50" s="76"/>
      <c r="U50" s="32"/>
      <c r="V50" s="32"/>
    </row>
    <row r="51" spans="1:22" s="35" customFormat="1" ht="73.5" customHeight="1">
      <c r="A51" s="32"/>
      <c r="B51" s="32"/>
      <c r="C51" s="36"/>
      <c r="D51" s="37" t="s">
        <v>115</v>
      </c>
      <c r="E51" s="32">
        <v>855</v>
      </c>
      <c r="F51" s="59"/>
      <c r="G51" s="59">
        <v>855</v>
      </c>
      <c r="H51" s="59"/>
      <c r="I51" s="59"/>
      <c r="J51" s="33">
        <f>SUM(F51:I51)</f>
        <v>855</v>
      </c>
      <c r="K51" s="34"/>
      <c r="L51" s="34"/>
      <c r="M51" s="58">
        <f t="shared" si="0"/>
        <v>0</v>
      </c>
      <c r="N51" s="84"/>
      <c r="O51" s="34"/>
      <c r="P51" s="34"/>
      <c r="Q51" s="34"/>
      <c r="R51" s="34"/>
      <c r="S51" s="68"/>
      <c r="T51" s="76"/>
      <c r="U51" s="32"/>
      <c r="V51" s="32"/>
    </row>
    <row r="52" spans="1:22" s="35" customFormat="1" ht="72.75" customHeight="1">
      <c r="A52" s="32"/>
      <c r="B52" s="32"/>
      <c r="C52" s="36"/>
      <c r="D52" s="37" t="s">
        <v>116</v>
      </c>
      <c r="E52" s="32">
        <v>100</v>
      </c>
      <c r="F52" s="59"/>
      <c r="G52" s="59">
        <v>100</v>
      </c>
      <c r="H52" s="59"/>
      <c r="I52" s="59"/>
      <c r="J52" s="33">
        <f>SUM(F52:I52)</f>
        <v>100</v>
      </c>
      <c r="K52" s="34"/>
      <c r="L52" s="34"/>
      <c r="M52" s="58">
        <f t="shared" si="0"/>
        <v>0</v>
      </c>
      <c r="N52" s="84"/>
      <c r="O52" s="34"/>
      <c r="P52" s="34"/>
      <c r="Q52" s="34"/>
      <c r="R52" s="34"/>
      <c r="S52" s="68"/>
      <c r="T52" s="76"/>
      <c r="U52" s="32"/>
      <c r="V52" s="32"/>
    </row>
    <row r="53" spans="1:22" s="25" customFormat="1" ht="55.5" customHeight="1">
      <c r="A53" s="48">
        <v>2022</v>
      </c>
      <c r="B53" s="43">
        <v>31003</v>
      </c>
      <c r="C53" s="23" t="s">
        <v>40</v>
      </c>
      <c r="D53" s="24" t="s">
        <v>94</v>
      </c>
      <c r="E53" s="20">
        <f>SUM(E55)</f>
        <v>52966.8</v>
      </c>
      <c r="F53" s="20">
        <f>F55+F68</f>
        <v>0</v>
      </c>
      <c r="G53" s="20">
        <f>G55+G68</f>
        <v>0</v>
      </c>
      <c r="H53" s="20">
        <f>H55+H68</f>
        <v>0</v>
      </c>
      <c r="I53" s="20">
        <f>SUM(I55)</f>
        <v>48463</v>
      </c>
      <c r="J53" s="20">
        <f aca="true" t="shared" si="11" ref="J53:U53">J55+J68</f>
        <v>0</v>
      </c>
      <c r="K53" s="20">
        <f t="shared" si="11"/>
        <v>0</v>
      </c>
      <c r="L53" s="20">
        <f t="shared" si="11"/>
        <v>0</v>
      </c>
      <c r="M53" s="20">
        <f t="shared" si="0"/>
        <v>52966.8</v>
      </c>
      <c r="N53" s="81">
        <f t="shared" si="11"/>
        <v>0</v>
      </c>
      <c r="O53" s="20">
        <f t="shared" si="11"/>
        <v>0</v>
      </c>
      <c r="P53" s="20">
        <f t="shared" si="11"/>
        <v>0</v>
      </c>
      <c r="Q53" s="20">
        <f t="shared" si="11"/>
        <v>0</v>
      </c>
      <c r="R53" s="20">
        <f t="shared" si="11"/>
        <v>0</v>
      </c>
      <c r="S53" s="65">
        <f t="shared" si="11"/>
        <v>0</v>
      </c>
      <c r="T53" s="73">
        <f t="shared" si="11"/>
        <v>0</v>
      </c>
      <c r="U53" s="20">
        <f t="shared" si="11"/>
        <v>0</v>
      </c>
      <c r="V53" s="20"/>
    </row>
    <row r="54" spans="1:22" s="25" customFormat="1" ht="25.5" customHeight="1">
      <c r="A54" s="22"/>
      <c r="B54" s="26"/>
      <c r="C54" s="27"/>
      <c r="D54" s="10" t="s">
        <v>19</v>
      </c>
      <c r="E54" s="26"/>
      <c r="F54" s="58"/>
      <c r="G54" s="58"/>
      <c r="H54" s="58"/>
      <c r="I54" s="58"/>
      <c r="J54" s="26"/>
      <c r="K54" s="26"/>
      <c r="L54" s="26"/>
      <c r="M54" s="58">
        <f t="shared" si="0"/>
        <v>0</v>
      </c>
      <c r="N54" s="81"/>
      <c r="O54" s="26"/>
      <c r="P54" s="26"/>
      <c r="Q54" s="26"/>
      <c r="R54" s="26"/>
      <c r="S54" s="65"/>
      <c r="T54" s="73"/>
      <c r="U54" s="26"/>
      <c r="V54" s="26"/>
    </row>
    <row r="55" spans="1:22" s="25" customFormat="1" ht="51.75" customHeight="1">
      <c r="A55" s="22"/>
      <c r="B55" s="26"/>
      <c r="C55" s="23" t="s">
        <v>31</v>
      </c>
      <c r="D55" s="24" t="s">
        <v>117</v>
      </c>
      <c r="E55" s="20">
        <f>SUM(E57)</f>
        <v>52966.8</v>
      </c>
      <c r="F55" s="20">
        <f>SUM(F57)</f>
        <v>0</v>
      </c>
      <c r="G55" s="20">
        <f aca="true" t="shared" si="12" ref="G55:U55">SUM(G57)</f>
        <v>0</v>
      </c>
      <c r="H55" s="20">
        <f t="shared" si="12"/>
        <v>0</v>
      </c>
      <c r="I55" s="20">
        <f t="shared" si="12"/>
        <v>48463</v>
      </c>
      <c r="J55" s="20">
        <f t="shared" si="12"/>
        <v>0</v>
      </c>
      <c r="K55" s="20">
        <f t="shared" si="12"/>
        <v>0</v>
      </c>
      <c r="L55" s="20">
        <f t="shared" si="12"/>
        <v>0</v>
      </c>
      <c r="M55" s="20">
        <f t="shared" si="0"/>
        <v>52966.8</v>
      </c>
      <c r="N55" s="81">
        <f t="shared" si="12"/>
        <v>0</v>
      </c>
      <c r="O55" s="20">
        <f t="shared" si="12"/>
        <v>0</v>
      </c>
      <c r="P55" s="20">
        <f t="shared" si="12"/>
        <v>0</v>
      </c>
      <c r="Q55" s="20">
        <f t="shared" si="12"/>
        <v>0</v>
      </c>
      <c r="R55" s="20">
        <f t="shared" si="12"/>
        <v>0</v>
      </c>
      <c r="S55" s="65">
        <f t="shared" si="12"/>
        <v>0</v>
      </c>
      <c r="T55" s="73">
        <f t="shared" si="12"/>
        <v>0</v>
      </c>
      <c r="U55" s="20">
        <f t="shared" si="12"/>
        <v>0</v>
      </c>
      <c r="V55" s="20"/>
    </row>
    <row r="56" spans="1:22" s="25" customFormat="1" ht="25.5" customHeight="1">
      <c r="A56" s="22"/>
      <c r="B56" s="26"/>
      <c r="C56" s="27"/>
      <c r="D56" s="10" t="s">
        <v>19</v>
      </c>
      <c r="E56" s="26"/>
      <c r="F56" s="58"/>
      <c r="G56" s="58"/>
      <c r="H56" s="58"/>
      <c r="I56" s="58"/>
      <c r="J56" s="26"/>
      <c r="K56" s="26"/>
      <c r="L56" s="26"/>
      <c r="M56" s="58">
        <f t="shared" si="0"/>
        <v>0</v>
      </c>
      <c r="N56" s="81"/>
      <c r="O56" s="26"/>
      <c r="P56" s="26"/>
      <c r="Q56" s="26"/>
      <c r="R56" s="26"/>
      <c r="S56" s="65"/>
      <c r="T56" s="73"/>
      <c r="U56" s="26"/>
      <c r="V56" s="26"/>
    </row>
    <row r="57" spans="1:22" s="31" customFormat="1" ht="60.75" customHeight="1">
      <c r="A57" s="29"/>
      <c r="B57" s="30"/>
      <c r="C57" s="47">
        <v>5134</v>
      </c>
      <c r="D57" s="28" t="s">
        <v>92</v>
      </c>
      <c r="E57" s="51">
        <f>SUM(E59:E66)</f>
        <v>52966.8</v>
      </c>
      <c r="F57" s="51">
        <f>SUM(F66:F67)</f>
        <v>0</v>
      </c>
      <c r="G57" s="51">
        <f>SUM(G66:G67)</f>
        <v>0</v>
      </c>
      <c r="H57" s="51">
        <f>SUM(H66:H67)</f>
        <v>0</v>
      </c>
      <c r="I57" s="51">
        <f>SUM(I59:I66)</f>
        <v>48463</v>
      </c>
      <c r="J57" s="51">
        <f aca="true" t="shared" si="13" ref="J57:U57">SUM(J66:J67)</f>
        <v>0</v>
      </c>
      <c r="K57" s="51">
        <f t="shared" si="13"/>
        <v>0</v>
      </c>
      <c r="L57" s="51">
        <f t="shared" si="13"/>
        <v>0</v>
      </c>
      <c r="M57" s="20">
        <f t="shared" si="0"/>
        <v>52966.8</v>
      </c>
      <c r="N57" s="83">
        <f t="shared" si="13"/>
        <v>0</v>
      </c>
      <c r="O57" s="51">
        <f t="shared" si="13"/>
        <v>0</v>
      </c>
      <c r="P57" s="51">
        <f t="shared" si="13"/>
        <v>0</v>
      </c>
      <c r="Q57" s="28">
        <f t="shared" si="13"/>
        <v>0</v>
      </c>
      <c r="R57" s="28">
        <f t="shared" si="13"/>
        <v>0</v>
      </c>
      <c r="S57" s="67">
        <f t="shared" si="13"/>
        <v>0</v>
      </c>
      <c r="T57" s="75">
        <f t="shared" si="13"/>
        <v>0</v>
      </c>
      <c r="U57" s="28">
        <f t="shared" si="13"/>
        <v>0</v>
      </c>
      <c r="V57" s="28"/>
    </row>
    <row r="58" spans="1:22" s="35" customFormat="1" ht="49.5" customHeight="1">
      <c r="A58" s="32"/>
      <c r="B58" s="32"/>
      <c r="C58" s="33"/>
      <c r="D58" s="33" t="s">
        <v>20</v>
      </c>
      <c r="E58" s="32"/>
      <c r="F58" s="59"/>
      <c r="G58" s="59"/>
      <c r="H58" s="59"/>
      <c r="I58" s="59"/>
      <c r="J58" s="33"/>
      <c r="K58" s="34"/>
      <c r="L58" s="34"/>
      <c r="M58" s="58">
        <f t="shared" si="0"/>
        <v>0</v>
      </c>
      <c r="N58" s="84"/>
      <c r="O58" s="34"/>
      <c r="P58" s="34"/>
      <c r="Q58" s="34"/>
      <c r="R58" s="34"/>
      <c r="S58" s="68"/>
      <c r="T58" s="76"/>
      <c r="U58" s="32"/>
      <c r="V58" s="32"/>
    </row>
    <row r="59" spans="1:22" s="35" customFormat="1" ht="49.5" customHeight="1">
      <c r="A59" s="32"/>
      <c r="B59" s="32"/>
      <c r="C59" s="36"/>
      <c r="D59" s="33" t="s">
        <v>123</v>
      </c>
      <c r="E59" s="32">
        <v>2400</v>
      </c>
      <c r="F59" s="59"/>
      <c r="G59" s="59"/>
      <c r="H59" s="59"/>
      <c r="I59" s="59">
        <v>1990</v>
      </c>
      <c r="J59" s="33"/>
      <c r="K59" s="34"/>
      <c r="L59" s="34"/>
      <c r="M59" s="58">
        <f t="shared" si="0"/>
        <v>2400</v>
      </c>
      <c r="N59" s="84"/>
      <c r="O59" s="34"/>
      <c r="P59" s="34"/>
      <c r="Q59" s="34"/>
      <c r="R59" s="34"/>
      <c r="S59" s="68"/>
      <c r="T59" s="76"/>
      <c r="U59" s="32"/>
      <c r="V59" s="32"/>
    </row>
    <row r="60" spans="1:22" s="35" customFormat="1" ht="49.5" customHeight="1">
      <c r="A60" s="32"/>
      <c r="B60" s="32"/>
      <c r="C60" s="36"/>
      <c r="D60" s="33" t="s">
        <v>124</v>
      </c>
      <c r="E60" s="32">
        <v>199</v>
      </c>
      <c r="F60" s="59"/>
      <c r="G60" s="59"/>
      <c r="H60" s="59"/>
      <c r="I60" s="59">
        <v>195</v>
      </c>
      <c r="J60" s="33"/>
      <c r="K60" s="34"/>
      <c r="L60" s="34"/>
      <c r="M60" s="58">
        <f t="shared" si="0"/>
        <v>199</v>
      </c>
      <c r="N60" s="84"/>
      <c r="O60" s="34"/>
      <c r="P60" s="34"/>
      <c r="Q60" s="34"/>
      <c r="R60" s="34"/>
      <c r="S60" s="68"/>
      <c r="T60" s="76"/>
      <c r="U60" s="32"/>
      <c r="V60" s="32"/>
    </row>
    <row r="61" spans="1:22" s="35" customFormat="1" ht="77.25" customHeight="1">
      <c r="A61" s="32"/>
      <c r="B61" s="32"/>
      <c r="C61" s="36"/>
      <c r="D61" s="33" t="s">
        <v>125</v>
      </c>
      <c r="E61" s="32">
        <v>2800</v>
      </c>
      <c r="F61" s="59"/>
      <c r="G61" s="59"/>
      <c r="H61" s="59"/>
      <c r="I61" s="59">
        <v>2300</v>
      </c>
      <c r="J61" s="33"/>
      <c r="K61" s="34"/>
      <c r="L61" s="34"/>
      <c r="M61" s="58">
        <f t="shared" si="0"/>
        <v>2800</v>
      </c>
      <c r="N61" s="84"/>
      <c r="O61" s="34"/>
      <c r="P61" s="34"/>
      <c r="Q61" s="34"/>
      <c r="R61" s="34"/>
      <c r="S61" s="68"/>
      <c r="T61" s="76"/>
      <c r="U61" s="32"/>
      <c r="V61" s="32"/>
    </row>
    <row r="62" spans="1:22" s="35" customFormat="1" ht="60.75" customHeight="1">
      <c r="A62" s="32"/>
      <c r="B62" s="32"/>
      <c r="C62" s="36"/>
      <c r="D62" s="33" t="s">
        <v>126</v>
      </c>
      <c r="E62" s="32">
        <v>230</v>
      </c>
      <c r="F62" s="59"/>
      <c r="G62" s="59"/>
      <c r="H62" s="59"/>
      <c r="I62" s="59">
        <v>225</v>
      </c>
      <c r="J62" s="33"/>
      <c r="K62" s="34"/>
      <c r="L62" s="34"/>
      <c r="M62" s="58">
        <f t="shared" si="0"/>
        <v>230</v>
      </c>
      <c r="N62" s="84"/>
      <c r="O62" s="34"/>
      <c r="P62" s="34"/>
      <c r="Q62" s="34"/>
      <c r="R62" s="34"/>
      <c r="S62" s="68"/>
      <c r="T62" s="76"/>
      <c r="U62" s="32"/>
      <c r="V62" s="32"/>
    </row>
    <row r="63" spans="1:22" s="35" customFormat="1" ht="84.75" customHeight="1">
      <c r="A63" s="32"/>
      <c r="B63" s="32"/>
      <c r="C63" s="36"/>
      <c r="D63" s="33" t="s">
        <v>127</v>
      </c>
      <c r="E63" s="32">
        <v>16890</v>
      </c>
      <c r="F63" s="59"/>
      <c r="G63" s="59"/>
      <c r="H63" s="59"/>
      <c r="I63" s="59">
        <v>15612</v>
      </c>
      <c r="J63" s="33"/>
      <c r="K63" s="34"/>
      <c r="L63" s="34"/>
      <c r="M63" s="58">
        <f t="shared" si="0"/>
        <v>16890</v>
      </c>
      <c r="N63" s="84"/>
      <c r="O63" s="34"/>
      <c r="P63" s="34"/>
      <c r="Q63" s="34"/>
      <c r="R63" s="34"/>
      <c r="S63" s="68"/>
      <c r="T63" s="76"/>
      <c r="U63" s="32"/>
      <c r="V63" s="32"/>
    </row>
    <row r="64" spans="1:22" s="35" customFormat="1" ht="83.25" customHeight="1">
      <c r="A64" s="32"/>
      <c r="B64" s="32"/>
      <c r="C64" s="36"/>
      <c r="D64" s="33" t="s">
        <v>128</v>
      </c>
      <c r="E64" s="32">
        <v>3297.8</v>
      </c>
      <c r="F64" s="59"/>
      <c r="G64" s="59"/>
      <c r="H64" s="59"/>
      <c r="I64" s="59">
        <v>2245</v>
      </c>
      <c r="J64" s="33"/>
      <c r="K64" s="34"/>
      <c r="L64" s="34"/>
      <c r="M64" s="58">
        <f t="shared" si="0"/>
        <v>3297.8</v>
      </c>
      <c r="N64" s="84"/>
      <c r="O64" s="34"/>
      <c r="P64" s="34"/>
      <c r="Q64" s="34"/>
      <c r="R64" s="34"/>
      <c r="S64" s="68"/>
      <c r="T64" s="76"/>
      <c r="U64" s="32"/>
      <c r="V64" s="32"/>
    </row>
    <row r="65" spans="1:22" s="35" customFormat="1" ht="60.75" customHeight="1">
      <c r="A65" s="32"/>
      <c r="B65" s="32"/>
      <c r="C65" s="36"/>
      <c r="D65" s="33" t="s">
        <v>129</v>
      </c>
      <c r="E65" s="32">
        <v>25950</v>
      </c>
      <c r="F65" s="59"/>
      <c r="G65" s="59"/>
      <c r="H65" s="59"/>
      <c r="I65" s="59">
        <v>24696</v>
      </c>
      <c r="J65" s="33"/>
      <c r="K65" s="34"/>
      <c r="L65" s="34"/>
      <c r="M65" s="58">
        <f t="shared" si="0"/>
        <v>25950</v>
      </c>
      <c r="N65" s="84"/>
      <c r="O65" s="34"/>
      <c r="P65" s="34"/>
      <c r="Q65" s="34"/>
      <c r="R65" s="34"/>
      <c r="S65" s="68"/>
      <c r="T65" s="76"/>
      <c r="U65" s="32"/>
      <c r="V65" s="32"/>
    </row>
    <row r="66" spans="1:22" s="35" customFormat="1" ht="47.25" customHeight="1">
      <c r="A66" s="32"/>
      <c r="B66" s="32"/>
      <c r="C66" s="36"/>
      <c r="D66" s="37" t="s">
        <v>130</v>
      </c>
      <c r="E66" s="32">
        <v>1200</v>
      </c>
      <c r="F66" s="59"/>
      <c r="G66" s="59"/>
      <c r="H66" s="59"/>
      <c r="I66" s="59">
        <v>1200</v>
      </c>
      <c r="J66" s="33"/>
      <c r="K66" s="34"/>
      <c r="L66" s="34"/>
      <c r="M66" s="58">
        <f t="shared" si="0"/>
        <v>1200</v>
      </c>
      <c r="N66" s="84"/>
      <c r="O66" s="34"/>
      <c r="P66" s="34"/>
      <c r="Q66" s="34"/>
      <c r="R66" s="34"/>
      <c r="S66" s="68"/>
      <c r="T66" s="76"/>
      <c r="U66" s="32"/>
      <c r="V66" s="32"/>
    </row>
    <row r="67" spans="1:22" s="35" customFormat="1" ht="25.5" customHeight="1">
      <c r="A67" s="32"/>
      <c r="B67" s="32"/>
      <c r="C67" s="36"/>
      <c r="D67" s="38" t="s">
        <v>62</v>
      </c>
      <c r="E67" s="32"/>
      <c r="F67" s="59"/>
      <c r="G67" s="59"/>
      <c r="H67" s="59"/>
      <c r="I67" s="59"/>
      <c r="J67" s="33">
        <f>SUM(E67:I67)</f>
        <v>0</v>
      </c>
      <c r="K67" s="34"/>
      <c r="L67" s="34"/>
      <c r="M67" s="58">
        <f t="shared" si="0"/>
        <v>0</v>
      </c>
      <c r="N67" s="84"/>
      <c r="O67" s="34"/>
      <c r="P67" s="34"/>
      <c r="Q67" s="34"/>
      <c r="R67" s="34"/>
      <c r="S67" s="68"/>
      <c r="T67" s="76"/>
      <c r="U67" s="32"/>
      <c r="V67" s="32"/>
    </row>
    <row r="68" spans="1:22" s="25" customFormat="1" ht="55.5" customHeight="1">
      <c r="A68" s="48">
        <v>2022</v>
      </c>
      <c r="B68" s="43" t="s">
        <v>118</v>
      </c>
      <c r="C68" s="23" t="s">
        <v>40</v>
      </c>
      <c r="D68" s="24" t="s">
        <v>119</v>
      </c>
      <c r="E68" s="20">
        <f aca="true" t="shared" si="14" ref="E68:L68">E70+E113</f>
        <v>1186411.405</v>
      </c>
      <c r="F68" s="20">
        <f t="shared" si="14"/>
        <v>0</v>
      </c>
      <c r="G68" s="20">
        <f t="shared" si="14"/>
        <v>0</v>
      </c>
      <c r="H68" s="20">
        <f t="shared" si="14"/>
        <v>0</v>
      </c>
      <c r="I68" s="20">
        <f t="shared" si="14"/>
        <v>1091851.53</v>
      </c>
      <c r="J68" s="20">
        <f t="shared" si="14"/>
        <v>0</v>
      </c>
      <c r="K68" s="20">
        <f t="shared" si="14"/>
        <v>0</v>
      </c>
      <c r="L68" s="20">
        <f t="shared" si="14"/>
        <v>0</v>
      </c>
      <c r="M68" s="20">
        <f t="shared" si="0"/>
        <v>1186411.405</v>
      </c>
      <c r="N68" s="81">
        <f aca="true" t="shared" si="15" ref="N68:U68">N70+N113</f>
        <v>0</v>
      </c>
      <c r="O68" s="20">
        <f t="shared" si="15"/>
        <v>0</v>
      </c>
      <c r="P68" s="20">
        <f t="shared" si="15"/>
        <v>0</v>
      </c>
      <c r="Q68" s="20">
        <f t="shared" si="15"/>
        <v>0</v>
      </c>
      <c r="R68" s="20">
        <f t="shared" si="15"/>
        <v>0</v>
      </c>
      <c r="S68" s="65">
        <f t="shared" si="15"/>
        <v>0</v>
      </c>
      <c r="T68" s="73">
        <f t="shared" si="15"/>
        <v>0</v>
      </c>
      <c r="U68" s="20">
        <f t="shared" si="15"/>
        <v>0</v>
      </c>
      <c r="V68" s="20"/>
    </row>
    <row r="69" spans="1:22" s="25" customFormat="1" ht="25.5" customHeight="1">
      <c r="A69" s="22"/>
      <c r="B69" s="26"/>
      <c r="C69" s="27"/>
      <c r="D69" s="10" t="s">
        <v>19</v>
      </c>
      <c r="E69" s="26"/>
      <c r="F69" s="58"/>
      <c r="G69" s="58"/>
      <c r="H69" s="58"/>
      <c r="I69" s="58"/>
      <c r="J69" s="26"/>
      <c r="K69" s="26"/>
      <c r="L69" s="26"/>
      <c r="M69" s="58">
        <f t="shared" si="0"/>
        <v>0</v>
      </c>
      <c r="N69" s="81"/>
      <c r="O69" s="26"/>
      <c r="P69" s="26"/>
      <c r="Q69" s="26"/>
      <c r="R69" s="26"/>
      <c r="S69" s="65"/>
      <c r="T69" s="73"/>
      <c r="U69" s="26"/>
      <c r="V69" s="26"/>
    </row>
    <row r="70" spans="1:22" s="25" customFormat="1" ht="51.75" customHeight="1">
      <c r="A70" s="22"/>
      <c r="B70" s="26"/>
      <c r="C70" s="23" t="s">
        <v>31</v>
      </c>
      <c r="D70" s="24" t="s">
        <v>117</v>
      </c>
      <c r="E70" s="20">
        <f>SUM(E72+E78)</f>
        <v>1186411.405</v>
      </c>
      <c r="F70" s="20">
        <f>F72+F78</f>
        <v>0</v>
      </c>
      <c r="G70" s="20">
        <f>G72+G78</f>
        <v>0</v>
      </c>
      <c r="H70" s="20">
        <f>H72+H78</f>
        <v>0</v>
      </c>
      <c r="I70" s="20">
        <f>SUM(I72+I78)</f>
        <v>1091851.53</v>
      </c>
      <c r="J70" s="20">
        <f aca="true" t="shared" si="16" ref="J70:U70">J72+J78</f>
        <v>0</v>
      </c>
      <c r="K70" s="20">
        <f t="shared" si="16"/>
        <v>0</v>
      </c>
      <c r="L70" s="20">
        <f t="shared" si="16"/>
        <v>0</v>
      </c>
      <c r="M70" s="20">
        <f t="shared" si="0"/>
        <v>1186411.405</v>
      </c>
      <c r="N70" s="81">
        <f t="shared" si="16"/>
        <v>0</v>
      </c>
      <c r="O70" s="20">
        <f t="shared" si="16"/>
        <v>0</v>
      </c>
      <c r="P70" s="20">
        <f t="shared" si="16"/>
        <v>0</v>
      </c>
      <c r="Q70" s="20">
        <f t="shared" si="16"/>
        <v>0</v>
      </c>
      <c r="R70" s="20">
        <f t="shared" si="16"/>
        <v>0</v>
      </c>
      <c r="S70" s="65">
        <f t="shared" si="16"/>
        <v>0</v>
      </c>
      <c r="T70" s="73">
        <f t="shared" si="16"/>
        <v>0</v>
      </c>
      <c r="U70" s="20">
        <f t="shared" si="16"/>
        <v>0</v>
      </c>
      <c r="V70" s="20"/>
    </row>
    <row r="71" spans="1:22" s="25" customFormat="1" ht="25.5" customHeight="1">
      <c r="A71" s="22"/>
      <c r="B71" s="26"/>
      <c r="C71" s="27"/>
      <c r="D71" s="10" t="s">
        <v>19</v>
      </c>
      <c r="E71" s="26"/>
      <c r="F71" s="58"/>
      <c r="G71" s="58"/>
      <c r="H71" s="58"/>
      <c r="I71" s="58"/>
      <c r="J71" s="26"/>
      <c r="K71" s="26"/>
      <c r="L71" s="26"/>
      <c r="M71" s="58">
        <f t="shared" si="0"/>
        <v>0</v>
      </c>
      <c r="N71" s="81"/>
      <c r="O71" s="26"/>
      <c r="P71" s="26"/>
      <c r="Q71" s="26"/>
      <c r="R71" s="26"/>
      <c r="S71" s="65"/>
      <c r="T71" s="73"/>
      <c r="U71" s="26"/>
      <c r="V71" s="26"/>
    </row>
    <row r="72" spans="1:22" s="31" customFormat="1" ht="60.75" customHeight="1">
      <c r="A72" s="29"/>
      <c r="B72" s="30"/>
      <c r="C72" s="47">
        <v>5112</v>
      </c>
      <c r="D72" s="28" t="s">
        <v>120</v>
      </c>
      <c r="E72" s="51">
        <f>SUM(E74:E76)</f>
        <v>1067824.347</v>
      </c>
      <c r="F72" s="51">
        <f aca="true" t="shared" si="17" ref="F72:U72">SUM(F74:F76)</f>
        <v>0</v>
      </c>
      <c r="G72" s="51">
        <f t="shared" si="17"/>
        <v>0</v>
      </c>
      <c r="H72" s="51">
        <f t="shared" si="17"/>
        <v>0</v>
      </c>
      <c r="I72" s="51">
        <f t="shared" si="17"/>
        <v>1005780.599</v>
      </c>
      <c r="J72" s="51">
        <f t="shared" si="17"/>
        <v>0</v>
      </c>
      <c r="K72" s="51">
        <f t="shared" si="17"/>
        <v>0</v>
      </c>
      <c r="L72" s="51">
        <f t="shared" si="17"/>
        <v>0</v>
      </c>
      <c r="M72" s="20">
        <f t="shared" si="0"/>
        <v>1067824.347</v>
      </c>
      <c r="N72" s="83">
        <f t="shared" si="17"/>
        <v>0</v>
      </c>
      <c r="O72" s="28">
        <f t="shared" si="17"/>
        <v>0</v>
      </c>
      <c r="P72" s="28">
        <f t="shared" si="17"/>
        <v>0</v>
      </c>
      <c r="Q72" s="28">
        <f t="shared" si="17"/>
        <v>0</v>
      </c>
      <c r="R72" s="28">
        <f t="shared" si="17"/>
        <v>0</v>
      </c>
      <c r="S72" s="67">
        <f t="shared" si="17"/>
        <v>0</v>
      </c>
      <c r="T72" s="75">
        <f t="shared" si="17"/>
        <v>0</v>
      </c>
      <c r="U72" s="28">
        <f t="shared" si="17"/>
        <v>0</v>
      </c>
      <c r="V72" s="28"/>
    </row>
    <row r="73" spans="1:22" s="35" customFormat="1" ht="49.5" customHeight="1">
      <c r="A73" s="32"/>
      <c r="B73" s="32"/>
      <c r="C73" s="33"/>
      <c r="D73" s="33" t="s">
        <v>20</v>
      </c>
      <c r="E73" s="32"/>
      <c r="F73" s="59"/>
      <c r="G73" s="59"/>
      <c r="H73" s="59"/>
      <c r="I73" s="59"/>
      <c r="J73" s="33"/>
      <c r="K73" s="34"/>
      <c r="L73" s="34"/>
      <c r="M73" s="58">
        <f t="shared" si="0"/>
        <v>0</v>
      </c>
      <c r="N73" s="84"/>
      <c r="O73" s="34"/>
      <c r="P73" s="34"/>
      <c r="Q73" s="34"/>
      <c r="R73" s="34"/>
      <c r="S73" s="68"/>
      <c r="T73" s="76"/>
      <c r="U73" s="32"/>
      <c r="V73" s="32"/>
    </row>
    <row r="74" spans="1:22" s="35" customFormat="1" ht="67.5" customHeight="1">
      <c r="A74" s="32"/>
      <c r="B74" s="32"/>
      <c r="C74" s="36"/>
      <c r="D74" s="33" t="s">
        <v>131</v>
      </c>
      <c r="E74" s="32">
        <v>1058884.347</v>
      </c>
      <c r="F74" s="59"/>
      <c r="G74" s="59"/>
      <c r="H74" s="59"/>
      <c r="I74" s="59">
        <v>1002005.599</v>
      </c>
      <c r="J74" s="33"/>
      <c r="K74" s="34"/>
      <c r="L74" s="34"/>
      <c r="M74" s="58">
        <f t="shared" si="0"/>
        <v>1058884.347</v>
      </c>
      <c r="N74" s="84"/>
      <c r="O74" s="34"/>
      <c r="P74" s="34"/>
      <c r="Q74" s="34"/>
      <c r="R74" s="34"/>
      <c r="S74" s="68"/>
      <c r="T74" s="76"/>
      <c r="U74" s="32"/>
      <c r="V74" s="32"/>
    </row>
    <row r="75" spans="1:22" s="35" customFormat="1" ht="49.5" customHeight="1">
      <c r="A75" s="32"/>
      <c r="B75" s="32"/>
      <c r="C75" s="36"/>
      <c r="D75" s="33" t="s">
        <v>133</v>
      </c>
      <c r="E75" s="32">
        <v>5990</v>
      </c>
      <c r="F75" s="59"/>
      <c r="G75" s="59"/>
      <c r="H75" s="59"/>
      <c r="I75" s="59">
        <v>2300</v>
      </c>
      <c r="J75" s="33"/>
      <c r="K75" s="34"/>
      <c r="L75" s="34"/>
      <c r="M75" s="58">
        <f t="shared" si="0"/>
        <v>5990</v>
      </c>
      <c r="N75" s="84"/>
      <c r="O75" s="34"/>
      <c r="P75" s="34"/>
      <c r="Q75" s="34"/>
      <c r="R75" s="34"/>
      <c r="S75" s="68"/>
      <c r="T75" s="76"/>
      <c r="U75" s="32"/>
      <c r="V75" s="32"/>
    </row>
    <row r="76" spans="1:22" s="35" customFormat="1" ht="49.5" customHeight="1">
      <c r="A76" s="32"/>
      <c r="B76" s="32"/>
      <c r="C76" s="36"/>
      <c r="D76" s="33" t="s">
        <v>132</v>
      </c>
      <c r="E76" s="32">
        <v>2950</v>
      </c>
      <c r="F76" s="59"/>
      <c r="G76" s="59"/>
      <c r="H76" s="59"/>
      <c r="I76" s="59">
        <v>1475</v>
      </c>
      <c r="J76" s="33"/>
      <c r="K76" s="34"/>
      <c r="L76" s="34"/>
      <c r="M76" s="58">
        <f t="shared" si="0"/>
        <v>2950</v>
      </c>
      <c r="N76" s="84"/>
      <c r="O76" s="34"/>
      <c r="P76" s="34"/>
      <c r="Q76" s="34"/>
      <c r="R76" s="34"/>
      <c r="S76" s="68"/>
      <c r="T76" s="76"/>
      <c r="U76" s="32"/>
      <c r="V76" s="32"/>
    </row>
    <row r="77" spans="1:22" s="35" customFormat="1" ht="25.5" customHeight="1">
      <c r="A77" s="32"/>
      <c r="B77" s="32"/>
      <c r="C77" s="36"/>
      <c r="D77" s="38" t="s">
        <v>62</v>
      </c>
      <c r="E77" s="32"/>
      <c r="F77" s="59"/>
      <c r="G77" s="59"/>
      <c r="H77" s="59"/>
      <c r="I77" s="59"/>
      <c r="J77" s="33">
        <f>SUM(E77:I77)</f>
        <v>0</v>
      </c>
      <c r="K77" s="34"/>
      <c r="L77" s="34"/>
      <c r="M77" s="58">
        <f t="shared" si="0"/>
        <v>0</v>
      </c>
      <c r="N77" s="84"/>
      <c r="O77" s="34"/>
      <c r="P77" s="34"/>
      <c r="Q77" s="34"/>
      <c r="R77" s="34"/>
      <c r="S77" s="68"/>
      <c r="T77" s="76"/>
      <c r="U77" s="32"/>
      <c r="V77" s="32"/>
    </row>
    <row r="78" spans="1:22" s="31" customFormat="1" ht="60.75" customHeight="1">
      <c r="A78" s="29"/>
      <c r="B78" s="30"/>
      <c r="C78" s="47">
        <v>5113</v>
      </c>
      <c r="D78" s="28" t="s">
        <v>91</v>
      </c>
      <c r="E78" s="51">
        <f>SUM(E80:E88)</f>
        <v>118587.05799999999</v>
      </c>
      <c r="F78" s="51">
        <f aca="true" t="shared" si="18" ref="F78:U78">SUM(F80:F88)</f>
        <v>0</v>
      </c>
      <c r="G78" s="51">
        <f t="shared" si="18"/>
        <v>0</v>
      </c>
      <c r="H78" s="51">
        <f t="shared" si="18"/>
        <v>0</v>
      </c>
      <c r="I78" s="51">
        <f t="shared" si="18"/>
        <v>86070.931</v>
      </c>
      <c r="J78" s="51">
        <f t="shared" si="18"/>
        <v>0</v>
      </c>
      <c r="K78" s="51">
        <f t="shared" si="18"/>
        <v>0</v>
      </c>
      <c r="L78" s="51">
        <f t="shared" si="18"/>
        <v>0</v>
      </c>
      <c r="M78" s="20">
        <f aca="true" t="shared" si="19" ref="M78:M113">SUM(E78-J78-L78)</f>
        <v>118587.05799999999</v>
      </c>
      <c r="N78" s="83">
        <f t="shared" si="18"/>
        <v>0</v>
      </c>
      <c r="O78" s="28">
        <f t="shared" si="18"/>
        <v>0</v>
      </c>
      <c r="P78" s="28">
        <f t="shared" si="18"/>
        <v>0</v>
      </c>
      <c r="Q78" s="28">
        <f t="shared" si="18"/>
        <v>0</v>
      </c>
      <c r="R78" s="28">
        <f t="shared" si="18"/>
        <v>0</v>
      </c>
      <c r="S78" s="67">
        <f t="shared" si="18"/>
        <v>0</v>
      </c>
      <c r="T78" s="75">
        <f t="shared" si="18"/>
        <v>0</v>
      </c>
      <c r="U78" s="28">
        <f t="shared" si="18"/>
        <v>0</v>
      </c>
      <c r="V78" s="28"/>
    </row>
    <row r="79" spans="1:22" s="35" customFormat="1" ht="49.5" customHeight="1">
      <c r="A79" s="32"/>
      <c r="B79" s="32"/>
      <c r="C79" s="33"/>
      <c r="D79" s="33" t="s">
        <v>20</v>
      </c>
      <c r="E79" s="32"/>
      <c r="F79" s="59"/>
      <c r="G79" s="59"/>
      <c r="H79" s="59"/>
      <c r="I79" s="59"/>
      <c r="J79" s="33"/>
      <c r="K79" s="34"/>
      <c r="L79" s="34"/>
      <c r="M79" s="58">
        <f t="shared" si="19"/>
        <v>0</v>
      </c>
      <c r="N79" s="84"/>
      <c r="O79" s="34"/>
      <c r="P79" s="34"/>
      <c r="Q79" s="34"/>
      <c r="R79" s="34"/>
      <c r="S79" s="68"/>
      <c r="T79" s="76"/>
      <c r="U79" s="32"/>
      <c r="V79" s="32"/>
    </row>
    <row r="80" spans="1:22" s="35" customFormat="1" ht="49.5" customHeight="1">
      <c r="A80" s="32"/>
      <c r="B80" s="32"/>
      <c r="C80" s="36"/>
      <c r="D80" s="33" t="s">
        <v>134</v>
      </c>
      <c r="E80" s="32">
        <v>52510.02</v>
      </c>
      <c r="F80" s="59"/>
      <c r="G80" s="59"/>
      <c r="H80" s="59"/>
      <c r="I80" s="59">
        <v>38705.564</v>
      </c>
      <c r="J80" s="33"/>
      <c r="K80" s="34"/>
      <c r="L80" s="34"/>
      <c r="M80" s="58">
        <f t="shared" si="19"/>
        <v>52510.02</v>
      </c>
      <c r="N80" s="84"/>
      <c r="O80" s="34"/>
      <c r="P80" s="34"/>
      <c r="Q80" s="34"/>
      <c r="R80" s="34"/>
      <c r="S80" s="68"/>
      <c r="T80" s="76"/>
      <c r="U80" s="32"/>
      <c r="V80" s="32"/>
    </row>
    <row r="81" spans="1:22" s="35" customFormat="1" ht="49.5" customHeight="1">
      <c r="A81" s="32"/>
      <c r="B81" s="32"/>
      <c r="C81" s="36"/>
      <c r="D81" s="33" t="s">
        <v>135</v>
      </c>
      <c r="E81" s="32">
        <v>895</v>
      </c>
      <c r="F81" s="59"/>
      <c r="G81" s="59"/>
      <c r="H81" s="59"/>
      <c r="I81" s="59">
        <v>400</v>
      </c>
      <c r="J81" s="33"/>
      <c r="K81" s="34"/>
      <c r="L81" s="34"/>
      <c r="M81" s="58">
        <f t="shared" si="19"/>
        <v>895</v>
      </c>
      <c r="N81" s="84"/>
      <c r="O81" s="34"/>
      <c r="P81" s="34"/>
      <c r="Q81" s="34"/>
      <c r="R81" s="34"/>
      <c r="S81" s="68"/>
      <c r="T81" s="76"/>
      <c r="U81" s="32"/>
      <c r="V81" s="32"/>
    </row>
    <row r="82" spans="1:22" s="35" customFormat="1" ht="49.5" customHeight="1">
      <c r="A82" s="32"/>
      <c r="B82" s="32"/>
      <c r="C82" s="36"/>
      <c r="D82" s="33" t="s">
        <v>136</v>
      </c>
      <c r="E82" s="32">
        <v>298</v>
      </c>
      <c r="F82" s="59"/>
      <c r="G82" s="59"/>
      <c r="H82" s="59"/>
      <c r="I82" s="59">
        <v>149</v>
      </c>
      <c r="J82" s="33"/>
      <c r="K82" s="34"/>
      <c r="L82" s="34"/>
      <c r="M82" s="58">
        <f t="shared" si="19"/>
        <v>298</v>
      </c>
      <c r="N82" s="84"/>
      <c r="O82" s="34"/>
      <c r="P82" s="34"/>
      <c r="Q82" s="34"/>
      <c r="R82" s="34"/>
      <c r="S82" s="68"/>
      <c r="T82" s="76"/>
      <c r="U82" s="32"/>
      <c r="V82" s="32"/>
    </row>
    <row r="83" spans="1:22" s="35" customFormat="1" ht="49.5" customHeight="1">
      <c r="A83" s="32"/>
      <c r="B83" s="32"/>
      <c r="C83" s="36"/>
      <c r="D83" s="33" t="s">
        <v>137</v>
      </c>
      <c r="E83" s="32">
        <v>49722.73</v>
      </c>
      <c r="F83" s="59"/>
      <c r="G83" s="59"/>
      <c r="H83" s="59"/>
      <c r="I83" s="59">
        <v>32761.367</v>
      </c>
      <c r="J83" s="33"/>
      <c r="K83" s="34"/>
      <c r="L83" s="34"/>
      <c r="M83" s="58">
        <f t="shared" si="19"/>
        <v>49722.73</v>
      </c>
      <c r="N83" s="84"/>
      <c r="O83" s="34"/>
      <c r="P83" s="34"/>
      <c r="Q83" s="34"/>
      <c r="R83" s="34"/>
      <c r="S83" s="68"/>
      <c r="T83" s="76"/>
      <c r="U83" s="32"/>
      <c r="V83" s="32"/>
    </row>
    <row r="84" spans="1:22" s="35" customFormat="1" ht="49.5" customHeight="1">
      <c r="A84" s="32"/>
      <c r="B84" s="32"/>
      <c r="C84" s="36"/>
      <c r="D84" s="33" t="s">
        <v>138</v>
      </c>
      <c r="E84" s="32">
        <v>992.208</v>
      </c>
      <c r="F84" s="59"/>
      <c r="G84" s="59"/>
      <c r="H84" s="59"/>
      <c r="I84" s="59">
        <v>170</v>
      </c>
      <c r="J84" s="33"/>
      <c r="K84" s="34"/>
      <c r="L84" s="34"/>
      <c r="M84" s="58">
        <f t="shared" si="19"/>
        <v>992.208</v>
      </c>
      <c r="N84" s="84"/>
      <c r="O84" s="34"/>
      <c r="P84" s="34"/>
      <c r="Q84" s="34"/>
      <c r="R84" s="34"/>
      <c r="S84" s="68"/>
      <c r="T84" s="76"/>
      <c r="U84" s="32"/>
      <c r="V84" s="32"/>
    </row>
    <row r="85" spans="1:22" s="35" customFormat="1" ht="49.5" customHeight="1">
      <c r="A85" s="32"/>
      <c r="B85" s="32"/>
      <c r="C85" s="36"/>
      <c r="D85" s="33" t="s">
        <v>139</v>
      </c>
      <c r="E85" s="32">
        <v>280</v>
      </c>
      <c r="F85" s="59"/>
      <c r="G85" s="59"/>
      <c r="H85" s="59"/>
      <c r="I85" s="59">
        <v>168</v>
      </c>
      <c r="J85" s="33"/>
      <c r="K85" s="34"/>
      <c r="L85" s="34"/>
      <c r="M85" s="58">
        <f t="shared" si="19"/>
        <v>280</v>
      </c>
      <c r="N85" s="84"/>
      <c r="O85" s="34"/>
      <c r="P85" s="34"/>
      <c r="Q85" s="34"/>
      <c r="R85" s="34"/>
      <c r="S85" s="68"/>
      <c r="T85" s="76"/>
      <c r="U85" s="32"/>
      <c r="V85" s="32"/>
    </row>
    <row r="86" spans="1:22" s="35" customFormat="1" ht="49.5" customHeight="1">
      <c r="A86" s="32"/>
      <c r="B86" s="32"/>
      <c r="C86" s="36"/>
      <c r="D86" s="33" t="s">
        <v>140</v>
      </c>
      <c r="E86" s="32">
        <v>13537.4</v>
      </c>
      <c r="F86" s="59"/>
      <c r="G86" s="59"/>
      <c r="H86" s="59"/>
      <c r="I86" s="59">
        <v>13491</v>
      </c>
      <c r="J86" s="33"/>
      <c r="K86" s="34"/>
      <c r="L86" s="34"/>
      <c r="M86" s="58">
        <f t="shared" si="19"/>
        <v>13537.4</v>
      </c>
      <c r="N86" s="84"/>
      <c r="O86" s="34"/>
      <c r="P86" s="34"/>
      <c r="Q86" s="34"/>
      <c r="R86" s="34"/>
      <c r="S86" s="68"/>
      <c r="T86" s="76"/>
      <c r="U86" s="32"/>
      <c r="V86" s="32"/>
    </row>
    <row r="87" spans="1:22" s="35" customFormat="1" ht="49.5" customHeight="1">
      <c r="A87" s="32"/>
      <c r="B87" s="32"/>
      <c r="C87" s="36"/>
      <c r="D87" s="33" t="s">
        <v>141</v>
      </c>
      <c r="E87" s="32">
        <v>270.7</v>
      </c>
      <c r="F87" s="59"/>
      <c r="G87" s="59"/>
      <c r="H87" s="59"/>
      <c r="I87" s="59">
        <v>145</v>
      </c>
      <c r="J87" s="33"/>
      <c r="K87" s="34"/>
      <c r="L87" s="34"/>
      <c r="M87" s="58">
        <f t="shared" si="19"/>
        <v>270.7</v>
      </c>
      <c r="N87" s="84"/>
      <c r="O87" s="34"/>
      <c r="P87" s="34"/>
      <c r="Q87" s="34"/>
      <c r="R87" s="34"/>
      <c r="S87" s="68"/>
      <c r="T87" s="76"/>
      <c r="U87" s="32"/>
      <c r="V87" s="32"/>
    </row>
    <row r="88" spans="1:22" s="35" customFormat="1" ht="49.5" customHeight="1">
      <c r="A88" s="32"/>
      <c r="B88" s="32"/>
      <c r="C88" s="36"/>
      <c r="D88" s="33" t="s">
        <v>142</v>
      </c>
      <c r="E88" s="32">
        <v>81</v>
      </c>
      <c r="F88" s="59"/>
      <c r="G88" s="59"/>
      <c r="H88" s="59"/>
      <c r="I88" s="59">
        <v>81</v>
      </c>
      <c r="J88" s="33"/>
      <c r="K88" s="34"/>
      <c r="L88" s="34"/>
      <c r="M88" s="58">
        <f t="shared" si="19"/>
        <v>81</v>
      </c>
      <c r="N88" s="84"/>
      <c r="O88" s="34"/>
      <c r="P88" s="34"/>
      <c r="Q88" s="34"/>
      <c r="R88" s="34"/>
      <c r="S88" s="68"/>
      <c r="T88" s="76"/>
      <c r="U88" s="32"/>
      <c r="V88" s="32"/>
    </row>
    <row r="89" spans="1:22" s="25" customFormat="1" ht="70.5" customHeight="1">
      <c r="A89" s="48">
        <v>2022</v>
      </c>
      <c r="B89" s="43" t="s">
        <v>121</v>
      </c>
      <c r="C89" s="23" t="s">
        <v>40</v>
      </c>
      <c r="D89" s="24" t="s">
        <v>122</v>
      </c>
      <c r="E89" s="20">
        <f>E91+E150</f>
        <v>46649</v>
      </c>
      <c r="F89" s="20">
        <f>F91+F150</f>
        <v>0</v>
      </c>
      <c r="G89" s="20">
        <f>G91+G150</f>
        <v>0</v>
      </c>
      <c r="H89" s="20">
        <f>H91+H150</f>
        <v>0</v>
      </c>
      <c r="I89" s="20">
        <f>I91+I150</f>
        <v>22338.436</v>
      </c>
      <c r="J89" s="20">
        <f>J91+J150</f>
        <v>0</v>
      </c>
      <c r="K89" s="20">
        <f>K91+K150</f>
        <v>0</v>
      </c>
      <c r="L89" s="20">
        <f>L91+L150</f>
        <v>0</v>
      </c>
      <c r="M89" s="20">
        <f t="shared" si="19"/>
        <v>46649</v>
      </c>
      <c r="N89" s="81">
        <f>N91+N150</f>
        <v>0</v>
      </c>
      <c r="O89" s="20">
        <f>O91+O150</f>
        <v>0</v>
      </c>
      <c r="P89" s="20">
        <f>P91+P150</f>
        <v>0</v>
      </c>
      <c r="Q89" s="20">
        <f>Q91+Q150</f>
        <v>0</v>
      </c>
      <c r="R89" s="20">
        <f>R91+R150</f>
        <v>0</v>
      </c>
      <c r="S89" s="65">
        <f>S91+S150</f>
        <v>0</v>
      </c>
      <c r="T89" s="73">
        <f>T91+T150</f>
        <v>0</v>
      </c>
      <c r="U89" s="20">
        <f>U91+U150</f>
        <v>0</v>
      </c>
      <c r="V89" s="20"/>
    </row>
    <row r="90" spans="1:22" s="25" customFormat="1" ht="25.5" customHeight="1">
      <c r="A90" s="22"/>
      <c r="B90" s="26"/>
      <c r="C90" s="27"/>
      <c r="D90" s="10" t="s">
        <v>19</v>
      </c>
      <c r="E90" s="26"/>
      <c r="F90" s="58"/>
      <c r="G90" s="58"/>
      <c r="H90" s="58"/>
      <c r="I90" s="58"/>
      <c r="J90" s="26"/>
      <c r="K90" s="26"/>
      <c r="L90" s="26"/>
      <c r="M90" s="58">
        <f t="shared" si="19"/>
        <v>0</v>
      </c>
      <c r="N90" s="81"/>
      <c r="O90" s="26"/>
      <c r="P90" s="26"/>
      <c r="Q90" s="26"/>
      <c r="R90" s="26"/>
      <c r="S90" s="65"/>
      <c r="T90" s="73"/>
      <c r="U90" s="26"/>
      <c r="V90" s="26"/>
    </row>
    <row r="91" spans="1:22" s="25" customFormat="1" ht="51.75" customHeight="1">
      <c r="A91" s="22"/>
      <c r="B91" s="26"/>
      <c r="C91" s="23" t="s">
        <v>31</v>
      </c>
      <c r="D91" s="24" t="s">
        <v>117</v>
      </c>
      <c r="E91" s="20">
        <f>SUM(E93)</f>
        <v>46649</v>
      </c>
      <c r="F91" s="20">
        <f aca="true" t="shared" si="20" ref="F91:U91">SUM(F93)</f>
        <v>0</v>
      </c>
      <c r="G91" s="20">
        <f t="shared" si="20"/>
        <v>0</v>
      </c>
      <c r="H91" s="20">
        <f t="shared" si="20"/>
        <v>0</v>
      </c>
      <c r="I91" s="20">
        <f t="shared" si="20"/>
        <v>22338.436</v>
      </c>
      <c r="J91" s="20">
        <f t="shared" si="20"/>
        <v>0</v>
      </c>
      <c r="K91" s="20">
        <f t="shared" si="20"/>
        <v>0</v>
      </c>
      <c r="L91" s="20">
        <f t="shared" si="20"/>
        <v>0</v>
      </c>
      <c r="M91" s="20">
        <f t="shared" si="19"/>
        <v>46649</v>
      </c>
      <c r="N91" s="81">
        <f t="shared" si="20"/>
        <v>0</v>
      </c>
      <c r="O91" s="20">
        <f t="shared" si="20"/>
        <v>0</v>
      </c>
      <c r="P91" s="20">
        <f t="shared" si="20"/>
        <v>0</v>
      </c>
      <c r="Q91" s="20">
        <f t="shared" si="20"/>
        <v>0</v>
      </c>
      <c r="R91" s="20">
        <f t="shared" si="20"/>
        <v>0</v>
      </c>
      <c r="S91" s="65">
        <f t="shared" si="20"/>
        <v>0</v>
      </c>
      <c r="T91" s="73">
        <f t="shared" si="20"/>
        <v>0</v>
      </c>
      <c r="U91" s="20">
        <f t="shared" si="20"/>
        <v>0</v>
      </c>
      <c r="V91" s="20"/>
    </row>
    <row r="92" spans="1:22" s="25" customFormat="1" ht="25.5" customHeight="1">
      <c r="A92" s="22"/>
      <c r="B92" s="26"/>
      <c r="C92" s="27"/>
      <c r="D92" s="10" t="s">
        <v>19</v>
      </c>
      <c r="E92" s="26"/>
      <c r="F92" s="58"/>
      <c r="G92" s="58"/>
      <c r="H92" s="58"/>
      <c r="I92" s="58"/>
      <c r="J92" s="26"/>
      <c r="K92" s="26"/>
      <c r="L92" s="26"/>
      <c r="M92" s="58">
        <f t="shared" si="19"/>
        <v>0</v>
      </c>
      <c r="N92" s="81"/>
      <c r="O92" s="26"/>
      <c r="P92" s="26"/>
      <c r="Q92" s="26"/>
      <c r="R92" s="26"/>
      <c r="S92" s="65"/>
      <c r="T92" s="73"/>
      <c r="U92" s="26"/>
      <c r="V92" s="26"/>
    </row>
    <row r="93" spans="1:22" s="31" customFormat="1" ht="60.75" customHeight="1">
      <c r="A93" s="29"/>
      <c r="B93" s="30"/>
      <c r="C93" s="47">
        <v>5113</v>
      </c>
      <c r="D93" s="28" t="s">
        <v>91</v>
      </c>
      <c r="E93" s="51">
        <f>SUM(E95:E97)</f>
        <v>46649</v>
      </c>
      <c r="F93" s="51">
        <f aca="true" t="shared" si="21" ref="F93:U93">SUM(F95:F97)</f>
        <v>0</v>
      </c>
      <c r="G93" s="51">
        <f t="shared" si="21"/>
        <v>0</v>
      </c>
      <c r="H93" s="51">
        <f t="shared" si="21"/>
        <v>0</v>
      </c>
      <c r="I93" s="51">
        <f t="shared" si="21"/>
        <v>22338.436</v>
      </c>
      <c r="J93" s="51">
        <f t="shared" si="21"/>
        <v>0</v>
      </c>
      <c r="K93" s="51">
        <f t="shared" si="21"/>
        <v>0</v>
      </c>
      <c r="L93" s="51">
        <f t="shared" si="21"/>
        <v>0</v>
      </c>
      <c r="M93" s="20">
        <f t="shared" si="19"/>
        <v>46649</v>
      </c>
      <c r="N93" s="83">
        <f t="shared" si="21"/>
        <v>0</v>
      </c>
      <c r="O93" s="28">
        <f t="shared" si="21"/>
        <v>0</v>
      </c>
      <c r="P93" s="28">
        <f t="shared" si="21"/>
        <v>0</v>
      </c>
      <c r="Q93" s="28">
        <f t="shared" si="21"/>
        <v>0</v>
      </c>
      <c r="R93" s="28">
        <f t="shared" si="21"/>
        <v>0</v>
      </c>
      <c r="S93" s="67">
        <f t="shared" si="21"/>
        <v>0</v>
      </c>
      <c r="T93" s="75">
        <f t="shared" si="21"/>
        <v>0</v>
      </c>
      <c r="U93" s="28">
        <f t="shared" si="21"/>
        <v>0</v>
      </c>
      <c r="V93" s="28"/>
    </row>
    <row r="94" spans="1:22" s="35" customFormat="1" ht="49.5" customHeight="1">
      <c r="A94" s="32"/>
      <c r="B94" s="32"/>
      <c r="C94" s="33"/>
      <c r="D94" s="33" t="s">
        <v>20</v>
      </c>
      <c r="E94" s="32"/>
      <c r="F94" s="59"/>
      <c r="G94" s="59"/>
      <c r="H94" s="59"/>
      <c r="I94" s="59"/>
      <c r="J94" s="33"/>
      <c r="K94" s="34"/>
      <c r="L94" s="34"/>
      <c r="M94" s="58">
        <f t="shared" si="19"/>
        <v>0</v>
      </c>
      <c r="N94" s="84"/>
      <c r="O94" s="34"/>
      <c r="P94" s="34"/>
      <c r="Q94" s="34"/>
      <c r="R94" s="34"/>
      <c r="S94" s="68"/>
      <c r="T94" s="76"/>
      <c r="U94" s="32"/>
      <c r="V94" s="32"/>
    </row>
    <row r="95" spans="1:22" s="35" customFormat="1" ht="49.5" customHeight="1">
      <c r="A95" s="32"/>
      <c r="B95" s="32"/>
      <c r="C95" s="36"/>
      <c r="D95" s="33" t="s">
        <v>143</v>
      </c>
      <c r="E95" s="32">
        <v>45469.507</v>
      </c>
      <c r="F95" s="59"/>
      <c r="G95" s="59"/>
      <c r="H95" s="59"/>
      <c r="I95" s="59">
        <v>21776.436</v>
      </c>
      <c r="J95" s="33"/>
      <c r="K95" s="34"/>
      <c r="L95" s="34"/>
      <c r="M95" s="58">
        <f t="shared" si="19"/>
        <v>45469.507</v>
      </c>
      <c r="N95" s="84"/>
      <c r="O95" s="34"/>
      <c r="P95" s="34"/>
      <c r="Q95" s="34"/>
      <c r="R95" s="34"/>
      <c r="S95" s="68"/>
      <c r="T95" s="76"/>
      <c r="U95" s="32"/>
      <c r="V95" s="32"/>
    </row>
    <row r="96" spans="1:22" s="35" customFormat="1" ht="49.5" customHeight="1">
      <c r="A96" s="32"/>
      <c r="B96" s="32"/>
      <c r="C96" s="36"/>
      <c r="D96" s="33" t="s">
        <v>144</v>
      </c>
      <c r="E96" s="32">
        <v>909.493</v>
      </c>
      <c r="F96" s="59"/>
      <c r="G96" s="59"/>
      <c r="H96" s="59"/>
      <c r="I96" s="59">
        <v>400</v>
      </c>
      <c r="J96" s="33"/>
      <c r="K96" s="34"/>
      <c r="L96" s="34"/>
      <c r="M96" s="58">
        <f t="shared" si="19"/>
        <v>909.493</v>
      </c>
      <c r="N96" s="84"/>
      <c r="O96" s="34"/>
      <c r="P96" s="34"/>
      <c r="Q96" s="34"/>
      <c r="R96" s="34"/>
      <c r="S96" s="68"/>
      <c r="T96" s="76"/>
      <c r="U96" s="32"/>
      <c r="V96" s="32"/>
    </row>
    <row r="97" spans="1:22" s="35" customFormat="1" ht="49.5" customHeight="1">
      <c r="A97" s="32"/>
      <c r="B97" s="32"/>
      <c r="C97" s="36"/>
      <c r="D97" s="33" t="s">
        <v>145</v>
      </c>
      <c r="E97" s="32">
        <v>270</v>
      </c>
      <c r="F97" s="59"/>
      <c r="G97" s="59"/>
      <c r="H97" s="59"/>
      <c r="I97" s="59">
        <v>162</v>
      </c>
      <c r="J97" s="33"/>
      <c r="K97" s="34"/>
      <c r="L97" s="34"/>
      <c r="M97" s="58">
        <f t="shared" si="19"/>
        <v>270</v>
      </c>
      <c r="N97" s="84"/>
      <c r="O97" s="34"/>
      <c r="P97" s="34"/>
      <c r="Q97" s="34"/>
      <c r="R97" s="34"/>
      <c r="S97" s="68"/>
      <c r="T97" s="76"/>
      <c r="U97" s="32"/>
      <c r="V97" s="32"/>
    </row>
    <row r="98" spans="1:22" s="25" customFormat="1" ht="55.5" customHeight="1">
      <c r="A98" s="48">
        <v>2023</v>
      </c>
      <c r="B98" s="43">
        <v>31003</v>
      </c>
      <c r="C98" s="23" t="s">
        <v>40</v>
      </c>
      <c r="D98" s="24" t="s">
        <v>94</v>
      </c>
      <c r="E98" s="20">
        <f>SUM(E100)</f>
        <v>42098.6</v>
      </c>
      <c r="F98" s="20">
        <f aca="true" t="shared" si="22" ref="F98:U98">SUM(F100)</f>
        <v>0</v>
      </c>
      <c r="G98" s="20">
        <f t="shared" si="22"/>
        <v>0</v>
      </c>
      <c r="H98" s="20">
        <f t="shared" si="22"/>
        <v>0</v>
      </c>
      <c r="I98" s="20">
        <f t="shared" si="22"/>
        <v>0</v>
      </c>
      <c r="J98" s="20">
        <f t="shared" si="22"/>
        <v>0</v>
      </c>
      <c r="K98" s="20">
        <f t="shared" si="22"/>
        <v>42098.6</v>
      </c>
      <c r="L98" s="20">
        <f t="shared" si="22"/>
        <v>42098.6</v>
      </c>
      <c r="M98" s="20">
        <f t="shared" si="19"/>
        <v>0</v>
      </c>
      <c r="N98" s="81">
        <f t="shared" si="22"/>
        <v>0</v>
      </c>
      <c r="O98" s="20">
        <f t="shared" si="22"/>
        <v>0</v>
      </c>
      <c r="P98" s="20">
        <f t="shared" si="22"/>
        <v>0</v>
      </c>
      <c r="Q98" s="20">
        <f t="shared" si="22"/>
        <v>0</v>
      </c>
      <c r="R98" s="20">
        <f t="shared" si="22"/>
        <v>0</v>
      </c>
      <c r="S98" s="65">
        <f t="shared" si="22"/>
        <v>0</v>
      </c>
      <c r="T98" s="73">
        <f t="shared" si="22"/>
        <v>0</v>
      </c>
      <c r="U98" s="20">
        <f t="shared" si="22"/>
        <v>0</v>
      </c>
      <c r="V98" s="20"/>
    </row>
    <row r="99" spans="1:22" s="25" customFormat="1" ht="25.5" customHeight="1">
      <c r="A99" s="22"/>
      <c r="B99" s="26"/>
      <c r="C99" s="27"/>
      <c r="D99" s="10" t="s">
        <v>19</v>
      </c>
      <c r="E99" s="26"/>
      <c r="F99" s="58"/>
      <c r="G99" s="58"/>
      <c r="H99" s="58"/>
      <c r="I99" s="58"/>
      <c r="J99" s="26"/>
      <c r="K99" s="26"/>
      <c r="L99" s="26"/>
      <c r="M99" s="58">
        <f t="shared" si="19"/>
        <v>0</v>
      </c>
      <c r="N99" s="81"/>
      <c r="O99" s="26"/>
      <c r="P99" s="26"/>
      <c r="Q99" s="26"/>
      <c r="R99" s="26"/>
      <c r="S99" s="65"/>
      <c r="T99" s="73"/>
      <c r="U99" s="26"/>
      <c r="V99" s="26"/>
    </row>
    <row r="100" spans="1:22" s="25" customFormat="1" ht="51.75" customHeight="1">
      <c r="A100" s="22"/>
      <c r="B100" s="26"/>
      <c r="C100" s="23" t="s">
        <v>31</v>
      </c>
      <c r="D100" s="24" t="s">
        <v>117</v>
      </c>
      <c r="E100" s="20">
        <f>SUM(E102)</f>
        <v>42098.6</v>
      </c>
      <c r="F100" s="20">
        <f>SUM(F102)</f>
        <v>0</v>
      </c>
      <c r="G100" s="20">
        <f aca="true" t="shared" si="23" ref="G100:U100">SUM(G102)</f>
        <v>0</v>
      </c>
      <c r="H100" s="20">
        <f t="shared" si="23"/>
        <v>0</v>
      </c>
      <c r="I100" s="20">
        <f t="shared" si="23"/>
        <v>0</v>
      </c>
      <c r="J100" s="20">
        <f t="shared" si="23"/>
        <v>0</v>
      </c>
      <c r="K100" s="20">
        <f t="shared" si="23"/>
        <v>42098.6</v>
      </c>
      <c r="L100" s="20">
        <f t="shared" si="23"/>
        <v>42098.6</v>
      </c>
      <c r="M100" s="20">
        <f t="shared" si="19"/>
        <v>0</v>
      </c>
      <c r="N100" s="81">
        <f t="shared" si="23"/>
        <v>0</v>
      </c>
      <c r="O100" s="20">
        <f t="shared" si="23"/>
        <v>0</v>
      </c>
      <c r="P100" s="20">
        <f t="shared" si="23"/>
        <v>0</v>
      </c>
      <c r="Q100" s="20">
        <f t="shared" si="23"/>
        <v>0</v>
      </c>
      <c r="R100" s="20">
        <f t="shared" si="23"/>
        <v>0</v>
      </c>
      <c r="S100" s="65">
        <f t="shared" si="23"/>
        <v>0</v>
      </c>
      <c r="T100" s="73">
        <f t="shared" si="23"/>
        <v>0</v>
      </c>
      <c r="U100" s="20">
        <f t="shared" si="23"/>
        <v>0</v>
      </c>
      <c r="V100" s="20"/>
    </row>
    <row r="101" spans="1:22" s="25" customFormat="1" ht="25.5" customHeight="1">
      <c r="A101" s="22"/>
      <c r="B101" s="26"/>
      <c r="C101" s="27"/>
      <c r="D101" s="10" t="s">
        <v>19</v>
      </c>
      <c r="E101" s="26"/>
      <c r="F101" s="58"/>
      <c r="G101" s="58"/>
      <c r="H101" s="58"/>
      <c r="I101" s="58"/>
      <c r="J101" s="26"/>
      <c r="K101" s="26"/>
      <c r="L101" s="26"/>
      <c r="M101" s="58">
        <f t="shared" si="19"/>
        <v>0</v>
      </c>
      <c r="N101" s="81"/>
      <c r="O101" s="26"/>
      <c r="P101" s="26"/>
      <c r="Q101" s="26"/>
      <c r="R101" s="26"/>
      <c r="S101" s="65"/>
      <c r="T101" s="73"/>
      <c r="U101" s="26"/>
      <c r="V101" s="26"/>
    </row>
    <row r="102" spans="1:22" s="31" customFormat="1" ht="60.75" customHeight="1">
      <c r="A102" s="29"/>
      <c r="B102" s="30"/>
      <c r="C102" s="47">
        <v>5134</v>
      </c>
      <c r="D102" s="51" t="s">
        <v>92</v>
      </c>
      <c r="E102" s="51">
        <f>SUM(E104:E107)</f>
        <v>42098.6</v>
      </c>
      <c r="F102" s="51">
        <f>SUM(F111:F112)</f>
        <v>0</v>
      </c>
      <c r="G102" s="51">
        <f>SUM(G111:G112)</f>
        <v>0</v>
      </c>
      <c r="H102" s="51">
        <f>SUM(H111:H112)</f>
        <v>0</v>
      </c>
      <c r="I102" s="51">
        <f>SUM(I104:I111)</f>
        <v>0</v>
      </c>
      <c r="J102" s="51">
        <f>SUM(J111:J112)</f>
        <v>0</v>
      </c>
      <c r="K102" s="51">
        <f>SUM(K104:K107)</f>
        <v>42098.6</v>
      </c>
      <c r="L102" s="51">
        <f aca="true" t="shared" si="24" ref="L102:U102">SUM(L104:L107)</f>
        <v>42098.6</v>
      </c>
      <c r="M102" s="20">
        <f t="shared" si="19"/>
        <v>0</v>
      </c>
      <c r="N102" s="83">
        <f t="shared" si="24"/>
        <v>0</v>
      </c>
      <c r="O102" s="51">
        <f t="shared" si="24"/>
        <v>0</v>
      </c>
      <c r="P102" s="51">
        <f t="shared" si="24"/>
        <v>0</v>
      </c>
      <c r="Q102" s="51">
        <f t="shared" si="24"/>
        <v>0</v>
      </c>
      <c r="R102" s="51">
        <f t="shared" si="24"/>
        <v>0</v>
      </c>
      <c r="S102" s="67">
        <f t="shared" si="24"/>
        <v>0</v>
      </c>
      <c r="T102" s="75">
        <f t="shared" si="24"/>
        <v>0</v>
      </c>
      <c r="U102" s="51">
        <f t="shared" si="24"/>
        <v>0</v>
      </c>
      <c r="V102" s="28"/>
    </row>
    <row r="103" spans="1:22" s="35" customFormat="1" ht="49.5" customHeight="1">
      <c r="A103" s="32"/>
      <c r="B103" s="32"/>
      <c r="C103" s="33"/>
      <c r="D103" s="33" t="s">
        <v>20</v>
      </c>
      <c r="E103" s="32"/>
      <c r="F103" s="59"/>
      <c r="G103" s="59"/>
      <c r="H103" s="59"/>
      <c r="I103" s="59"/>
      <c r="J103" s="33"/>
      <c r="K103" s="34"/>
      <c r="L103" s="34"/>
      <c r="M103" s="58">
        <f t="shared" si="19"/>
        <v>0</v>
      </c>
      <c r="N103" s="84"/>
      <c r="O103" s="34"/>
      <c r="P103" s="34"/>
      <c r="Q103" s="34"/>
      <c r="R103" s="34"/>
      <c r="S103" s="68"/>
      <c r="T103" s="76"/>
      <c r="U103" s="32"/>
      <c r="V103" s="32"/>
    </row>
    <row r="104" spans="1:22" s="35" customFormat="1" ht="77.25" customHeight="1">
      <c r="A104" s="32"/>
      <c r="B104" s="32"/>
      <c r="C104" s="36"/>
      <c r="D104" s="49" t="s">
        <v>146</v>
      </c>
      <c r="E104" s="52">
        <v>18000</v>
      </c>
      <c r="F104" s="59"/>
      <c r="G104" s="59"/>
      <c r="H104" s="59"/>
      <c r="I104" s="59"/>
      <c r="J104" s="33"/>
      <c r="K104" s="52">
        <v>18000</v>
      </c>
      <c r="L104" s="52">
        <v>18000</v>
      </c>
      <c r="M104" s="58">
        <f t="shared" si="19"/>
        <v>0</v>
      </c>
      <c r="N104" s="84"/>
      <c r="O104" s="34"/>
      <c r="P104" s="34"/>
      <c r="Q104" s="34"/>
      <c r="R104" s="34"/>
      <c r="S104" s="68"/>
      <c r="T104" s="76"/>
      <c r="U104" s="32"/>
      <c r="V104" s="32"/>
    </row>
    <row r="105" spans="1:22" s="35" customFormat="1" ht="60.75" customHeight="1">
      <c r="A105" s="32"/>
      <c r="B105" s="32"/>
      <c r="C105" s="36"/>
      <c r="D105" s="49" t="s">
        <v>147</v>
      </c>
      <c r="E105" s="52">
        <v>5225</v>
      </c>
      <c r="F105" s="59"/>
      <c r="G105" s="59"/>
      <c r="H105" s="59"/>
      <c r="I105" s="59"/>
      <c r="J105" s="33"/>
      <c r="K105" s="52">
        <v>5225</v>
      </c>
      <c r="L105" s="52">
        <v>5225</v>
      </c>
      <c r="M105" s="58">
        <f t="shared" si="19"/>
        <v>0</v>
      </c>
      <c r="N105" s="84"/>
      <c r="O105" s="34"/>
      <c r="P105" s="34"/>
      <c r="Q105" s="34"/>
      <c r="R105" s="34"/>
      <c r="S105" s="68"/>
      <c r="T105" s="76"/>
      <c r="U105" s="32"/>
      <c r="V105" s="32"/>
    </row>
    <row r="106" spans="1:22" s="35" customFormat="1" ht="102.75" customHeight="1">
      <c r="A106" s="32"/>
      <c r="B106" s="32"/>
      <c r="C106" s="36"/>
      <c r="D106" s="49" t="s">
        <v>148</v>
      </c>
      <c r="E106" s="52">
        <v>873.6</v>
      </c>
      <c r="F106" s="59"/>
      <c r="G106" s="59"/>
      <c r="H106" s="59"/>
      <c r="I106" s="59"/>
      <c r="J106" s="33"/>
      <c r="K106" s="52">
        <v>873.6</v>
      </c>
      <c r="L106" s="52">
        <v>873.6</v>
      </c>
      <c r="M106" s="58">
        <f t="shared" si="19"/>
        <v>0</v>
      </c>
      <c r="N106" s="84"/>
      <c r="O106" s="34"/>
      <c r="P106" s="34"/>
      <c r="Q106" s="34"/>
      <c r="R106" s="34"/>
      <c r="S106" s="68"/>
      <c r="T106" s="76"/>
      <c r="U106" s="32"/>
      <c r="V106" s="32"/>
    </row>
    <row r="107" spans="1:22" s="35" customFormat="1" ht="102.75" customHeight="1">
      <c r="A107" s="50"/>
      <c r="B107" s="32"/>
      <c r="C107" s="33"/>
      <c r="D107" s="49" t="s">
        <v>149</v>
      </c>
      <c r="E107" s="52">
        <v>18000</v>
      </c>
      <c r="F107" s="59"/>
      <c r="G107" s="59"/>
      <c r="H107" s="59"/>
      <c r="I107" s="59"/>
      <c r="J107" s="33"/>
      <c r="K107" s="52">
        <v>18000</v>
      </c>
      <c r="L107" s="52">
        <v>18000</v>
      </c>
      <c r="M107" s="58">
        <f t="shared" si="19"/>
        <v>0</v>
      </c>
      <c r="N107" s="84"/>
      <c r="O107" s="34"/>
      <c r="P107" s="34"/>
      <c r="Q107" s="34"/>
      <c r="R107" s="34"/>
      <c r="S107" s="68"/>
      <c r="T107" s="76"/>
      <c r="U107" s="32"/>
      <c r="V107" s="32"/>
    </row>
    <row r="108" spans="1:22" s="25" customFormat="1" ht="55.5" customHeight="1">
      <c r="A108" s="48">
        <v>2024</v>
      </c>
      <c r="B108" s="43" t="s">
        <v>118</v>
      </c>
      <c r="C108" s="23" t="s">
        <v>40</v>
      </c>
      <c r="D108" s="24" t="s">
        <v>119</v>
      </c>
      <c r="E108" s="20">
        <f>E110+E160</f>
        <v>12740648.65</v>
      </c>
      <c r="F108" s="20">
        <f>F110+F160</f>
        <v>0</v>
      </c>
      <c r="G108" s="20">
        <f>G110+G160</f>
        <v>0</v>
      </c>
      <c r="H108" s="20">
        <f>H110+H160</f>
        <v>0</v>
      </c>
      <c r="I108" s="20">
        <f>I110+I160</f>
        <v>0</v>
      </c>
      <c r="J108" s="20">
        <f>J110+J160</f>
        <v>0</v>
      </c>
      <c r="K108" s="20">
        <f>K110+K160</f>
        <v>0</v>
      </c>
      <c r="L108" s="20">
        <f>L110+L160</f>
        <v>0</v>
      </c>
      <c r="M108" s="20">
        <f t="shared" si="19"/>
        <v>12740648.65</v>
      </c>
      <c r="N108" s="81">
        <f>N110+N160</f>
        <v>11924310.9</v>
      </c>
      <c r="O108" s="20">
        <f>O110+O160</f>
        <v>0</v>
      </c>
      <c r="P108" s="20">
        <f>P110+P160</f>
        <v>0</v>
      </c>
      <c r="Q108" s="20">
        <f>Q110+Q160</f>
        <v>0</v>
      </c>
      <c r="R108" s="20">
        <f>R110+R160</f>
        <v>0</v>
      </c>
      <c r="S108" s="65">
        <f>S110+S160</f>
        <v>22179959.75</v>
      </c>
      <c r="T108" s="73">
        <f>T110+T160</f>
        <v>6948378</v>
      </c>
      <c r="U108" s="20">
        <f>U110+U160</f>
        <v>0</v>
      </c>
      <c r="V108" s="20"/>
    </row>
    <row r="109" spans="1:22" s="25" customFormat="1" ht="25.5" customHeight="1">
      <c r="A109" s="22"/>
      <c r="B109" s="26"/>
      <c r="C109" s="27"/>
      <c r="D109" s="10" t="s">
        <v>19</v>
      </c>
      <c r="E109" s="26"/>
      <c r="F109" s="58"/>
      <c r="G109" s="58"/>
      <c r="H109" s="58"/>
      <c r="I109" s="58"/>
      <c r="J109" s="26"/>
      <c r="K109" s="26"/>
      <c r="L109" s="26"/>
      <c r="M109" s="58">
        <f t="shared" si="19"/>
        <v>0</v>
      </c>
      <c r="N109" s="81"/>
      <c r="O109" s="26"/>
      <c r="P109" s="26"/>
      <c r="Q109" s="26"/>
      <c r="R109" s="26"/>
      <c r="S109" s="65"/>
      <c r="T109" s="73"/>
      <c r="U109" s="26"/>
      <c r="V109" s="26"/>
    </row>
    <row r="110" spans="1:22" s="25" customFormat="1" ht="51.75" customHeight="1">
      <c r="A110" s="22"/>
      <c r="B110" s="26"/>
      <c r="C110" s="23" t="s">
        <v>31</v>
      </c>
      <c r="D110" s="24" t="s">
        <v>117</v>
      </c>
      <c r="E110" s="20">
        <f>SUM(E112+E117)</f>
        <v>12740648.65</v>
      </c>
      <c r="F110" s="20">
        <f>F112+F117</f>
        <v>0</v>
      </c>
      <c r="G110" s="20">
        <f>G112+G117</f>
        <v>0</v>
      </c>
      <c r="H110" s="20">
        <f>H112+H117</f>
        <v>0</v>
      </c>
      <c r="I110" s="20">
        <f>SUM(I112+I117)</f>
        <v>0</v>
      </c>
      <c r="J110" s="20">
        <f>J112+J117</f>
        <v>0</v>
      </c>
      <c r="K110" s="20">
        <f>K112+K117</f>
        <v>0</v>
      </c>
      <c r="L110" s="20">
        <f>L112+L117</f>
        <v>0</v>
      </c>
      <c r="M110" s="20">
        <f t="shared" si="19"/>
        <v>12740648.65</v>
      </c>
      <c r="N110" s="81">
        <f aca="true" t="shared" si="25" ref="N110:U110">N112+N117</f>
        <v>11924310.9</v>
      </c>
      <c r="O110" s="20">
        <f t="shared" si="25"/>
        <v>0</v>
      </c>
      <c r="P110" s="20">
        <f t="shared" si="25"/>
        <v>0</v>
      </c>
      <c r="Q110" s="20">
        <f t="shared" si="25"/>
        <v>0</v>
      </c>
      <c r="R110" s="20">
        <f t="shared" si="25"/>
        <v>0</v>
      </c>
      <c r="S110" s="65">
        <f t="shared" si="25"/>
        <v>22179959.75</v>
      </c>
      <c r="T110" s="73">
        <f t="shared" si="25"/>
        <v>6948378</v>
      </c>
      <c r="U110" s="20">
        <f t="shared" si="25"/>
        <v>0</v>
      </c>
      <c r="V110" s="20"/>
    </row>
    <row r="111" spans="1:22" s="25" customFormat="1" ht="25.5" customHeight="1">
      <c r="A111" s="22"/>
      <c r="B111" s="26"/>
      <c r="C111" s="27"/>
      <c r="D111" s="10" t="s">
        <v>19</v>
      </c>
      <c r="E111" s="26"/>
      <c r="F111" s="58"/>
      <c r="G111" s="58"/>
      <c r="H111" s="58"/>
      <c r="I111" s="58"/>
      <c r="J111" s="26"/>
      <c r="K111" s="26"/>
      <c r="L111" s="26"/>
      <c r="M111" s="58">
        <f t="shared" si="19"/>
        <v>0</v>
      </c>
      <c r="N111" s="81"/>
      <c r="O111" s="26"/>
      <c r="P111" s="26"/>
      <c r="Q111" s="26"/>
      <c r="R111" s="26"/>
      <c r="S111" s="65"/>
      <c r="T111" s="73"/>
      <c r="U111" s="26"/>
      <c r="V111" s="26"/>
    </row>
    <row r="112" spans="1:22" s="31" customFormat="1" ht="60.75" customHeight="1">
      <c r="A112" s="29"/>
      <c r="B112" s="30"/>
      <c r="C112" s="47">
        <v>5112</v>
      </c>
      <c r="D112" s="51" t="s">
        <v>120</v>
      </c>
      <c r="E112" s="51">
        <f aca="true" t="shared" si="26" ref="E112:L112">SUM(E114:E115)</f>
        <v>10850000</v>
      </c>
      <c r="F112" s="51">
        <f t="shared" si="26"/>
        <v>0</v>
      </c>
      <c r="G112" s="51">
        <f t="shared" si="26"/>
        <v>0</v>
      </c>
      <c r="H112" s="51">
        <f t="shared" si="26"/>
        <v>0</v>
      </c>
      <c r="I112" s="51">
        <f t="shared" si="26"/>
        <v>0</v>
      </c>
      <c r="J112" s="51">
        <f t="shared" si="26"/>
        <v>0</v>
      </c>
      <c r="K112" s="51">
        <f t="shared" si="26"/>
        <v>0</v>
      </c>
      <c r="L112" s="51">
        <f t="shared" si="26"/>
        <v>0</v>
      </c>
      <c r="M112" s="20"/>
      <c r="N112" s="83">
        <f aca="true" t="shared" si="27" ref="N112:U112">SUM(N114:N115)</f>
        <v>10850000</v>
      </c>
      <c r="O112" s="51">
        <f t="shared" si="27"/>
        <v>0</v>
      </c>
      <c r="P112" s="51">
        <f t="shared" si="27"/>
        <v>0</v>
      </c>
      <c r="Q112" s="51">
        <f t="shared" si="27"/>
        <v>0</v>
      </c>
      <c r="R112" s="51">
        <f t="shared" si="27"/>
        <v>0</v>
      </c>
      <c r="S112" s="67">
        <f t="shared" si="27"/>
        <v>22000000</v>
      </c>
      <c r="T112" s="75">
        <f t="shared" si="27"/>
        <v>6150000</v>
      </c>
      <c r="U112" s="51">
        <f t="shared" si="27"/>
        <v>0</v>
      </c>
      <c r="V112" s="51"/>
    </row>
    <row r="113" spans="1:22" s="35" customFormat="1" ht="49.5" customHeight="1">
      <c r="A113" s="32"/>
      <c r="B113" s="32"/>
      <c r="C113" s="33"/>
      <c r="D113" s="33" t="s">
        <v>20</v>
      </c>
      <c r="E113" s="32"/>
      <c r="F113" s="59"/>
      <c r="G113" s="59"/>
      <c r="H113" s="59"/>
      <c r="I113" s="59"/>
      <c r="J113" s="33"/>
      <c r="K113" s="34"/>
      <c r="L113" s="34"/>
      <c r="M113" s="58">
        <f t="shared" si="19"/>
        <v>0</v>
      </c>
      <c r="N113" s="84"/>
      <c r="O113" s="34"/>
      <c r="P113" s="34"/>
      <c r="Q113" s="34"/>
      <c r="R113" s="34"/>
      <c r="S113" s="68"/>
      <c r="T113" s="76"/>
      <c r="U113" s="32"/>
      <c r="V113" s="32"/>
    </row>
    <row r="114" spans="1:22" s="35" customFormat="1" ht="67.5" customHeight="1">
      <c r="A114" s="32"/>
      <c r="B114" s="32"/>
      <c r="C114" s="36"/>
      <c r="D114" s="33" t="s">
        <v>150</v>
      </c>
      <c r="E114" s="32">
        <v>10000000</v>
      </c>
      <c r="F114" s="59"/>
      <c r="G114" s="59"/>
      <c r="H114" s="59"/>
      <c r="I114" s="59"/>
      <c r="J114" s="33"/>
      <c r="K114" s="34"/>
      <c r="L114" s="34"/>
      <c r="M114" s="58"/>
      <c r="N114" s="84">
        <v>10000000</v>
      </c>
      <c r="O114" s="34"/>
      <c r="P114" s="34"/>
      <c r="Q114" s="34"/>
      <c r="R114" s="34"/>
      <c r="S114" s="68">
        <v>20000000</v>
      </c>
      <c r="T114" s="76">
        <v>5000000</v>
      </c>
      <c r="U114" s="32"/>
      <c r="V114" s="32"/>
    </row>
    <row r="115" spans="1:22" s="35" customFormat="1" ht="49.5" customHeight="1">
      <c r="A115" s="32"/>
      <c r="B115" s="32"/>
      <c r="C115" s="36"/>
      <c r="D115" s="33" t="s">
        <v>151</v>
      </c>
      <c r="E115" s="32">
        <v>850000</v>
      </c>
      <c r="F115" s="59"/>
      <c r="G115" s="59"/>
      <c r="H115" s="59"/>
      <c r="I115" s="59"/>
      <c r="J115" s="33"/>
      <c r="K115" s="34"/>
      <c r="L115" s="34"/>
      <c r="M115" s="58"/>
      <c r="N115" s="84">
        <v>850000</v>
      </c>
      <c r="O115" s="34"/>
      <c r="P115" s="34"/>
      <c r="Q115" s="34"/>
      <c r="R115" s="34"/>
      <c r="S115" s="68">
        <v>2000000</v>
      </c>
      <c r="T115" s="76">
        <v>1150000</v>
      </c>
      <c r="U115" s="32"/>
      <c r="V115" s="32"/>
    </row>
    <row r="116" spans="1:22" s="35" customFormat="1" ht="25.5" customHeight="1">
      <c r="A116" s="32"/>
      <c r="B116" s="32"/>
      <c r="C116" s="36"/>
      <c r="D116" s="38" t="s">
        <v>62</v>
      </c>
      <c r="E116" s="32"/>
      <c r="F116" s="59"/>
      <c r="G116" s="59"/>
      <c r="H116" s="59"/>
      <c r="I116" s="59"/>
      <c r="J116" s="33"/>
      <c r="K116" s="34"/>
      <c r="L116" s="34"/>
      <c r="M116" s="58"/>
      <c r="N116" s="84"/>
      <c r="O116" s="34"/>
      <c r="P116" s="34"/>
      <c r="Q116" s="34"/>
      <c r="R116" s="34"/>
      <c r="S116" s="68"/>
      <c r="T116" s="76"/>
      <c r="U116" s="32"/>
      <c r="V116" s="32"/>
    </row>
    <row r="117" spans="1:22" s="31" customFormat="1" ht="60.75" customHeight="1">
      <c r="A117" s="29"/>
      <c r="B117" s="30"/>
      <c r="C117" s="47">
        <v>5113</v>
      </c>
      <c r="D117" s="51" t="s">
        <v>91</v>
      </c>
      <c r="E117" s="51">
        <f aca="true" t="shared" si="28" ref="E117:L117">SUM(E119:E126)</f>
        <v>1890648.65</v>
      </c>
      <c r="F117" s="51">
        <f t="shared" si="28"/>
        <v>0</v>
      </c>
      <c r="G117" s="51">
        <f t="shared" si="28"/>
        <v>0</v>
      </c>
      <c r="H117" s="51">
        <f t="shared" si="28"/>
        <v>0</v>
      </c>
      <c r="I117" s="51">
        <f t="shared" si="28"/>
        <v>0</v>
      </c>
      <c r="J117" s="51">
        <f t="shared" si="28"/>
        <v>0</v>
      </c>
      <c r="K117" s="51">
        <f t="shared" si="28"/>
        <v>0</v>
      </c>
      <c r="L117" s="51">
        <f t="shared" si="28"/>
        <v>0</v>
      </c>
      <c r="M117" s="20">
        <f>SUM(E117-J117-L117)</f>
        <v>1890648.65</v>
      </c>
      <c r="N117" s="83">
        <f aca="true" t="shared" si="29" ref="N117:U117">SUM(N119:N126)</f>
        <v>1074310.9</v>
      </c>
      <c r="O117" s="51">
        <f t="shared" si="29"/>
        <v>0</v>
      </c>
      <c r="P117" s="51">
        <f t="shared" si="29"/>
        <v>0</v>
      </c>
      <c r="Q117" s="51">
        <f t="shared" si="29"/>
        <v>0</v>
      </c>
      <c r="R117" s="51">
        <f t="shared" si="29"/>
        <v>0</v>
      </c>
      <c r="S117" s="67">
        <f t="shared" si="29"/>
        <v>179959.75</v>
      </c>
      <c r="T117" s="75">
        <f t="shared" si="29"/>
        <v>798378</v>
      </c>
      <c r="U117" s="51">
        <f t="shared" si="29"/>
        <v>0</v>
      </c>
      <c r="V117" s="51"/>
    </row>
    <row r="118" spans="1:22" s="35" customFormat="1" ht="49.5" customHeight="1">
      <c r="A118" s="32"/>
      <c r="B118" s="32"/>
      <c r="C118" s="33"/>
      <c r="D118" s="33" t="s">
        <v>20</v>
      </c>
      <c r="E118" s="32"/>
      <c r="F118" s="59"/>
      <c r="G118" s="59"/>
      <c r="H118" s="59"/>
      <c r="I118" s="59"/>
      <c r="J118" s="33"/>
      <c r="K118" s="34"/>
      <c r="L118" s="34"/>
      <c r="M118" s="58">
        <f>SUM(E118-J118-L118)</f>
        <v>0</v>
      </c>
      <c r="N118" s="84"/>
      <c r="O118" s="34"/>
      <c r="P118" s="34"/>
      <c r="Q118" s="34"/>
      <c r="R118" s="34"/>
      <c r="S118" s="68"/>
      <c r="T118" s="76"/>
      <c r="U118" s="32"/>
      <c r="V118" s="32"/>
    </row>
    <row r="119" spans="1:22" s="35" customFormat="1" ht="162.75" customHeight="1">
      <c r="A119" s="32"/>
      <c r="B119" s="32"/>
      <c r="C119" s="36"/>
      <c r="D119" s="33" t="s">
        <v>152</v>
      </c>
      <c r="E119" s="32">
        <v>108006</v>
      </c>
      <c r="F119" s="59"/>
      <c r="G119" s="59"/>
      <c r="H119" s="59"/>
      <c r="I119" s="59"/>
      <c r="J119" s="33"/>
      <c r="K119" s="34"/>
      <c r="L119" s="34"/>
      <c r="M119" s="58"/>
      <c r="N119" s="84">
        <v>108006</v>
      </c>
      <c r="O119" s="34"/>
      <c r="P119" s="34"/>
      <c r="Q119" s="34"/>
      <c r="R119" s="34"/>
      <c r="S119" s="68"/>
      <c r="T119" s="76"/>
      <c r="U119" s="32"/>
      <c r="V119" s="32"/>
    </row>
    <row r="120" spans="1:22" s="35" customFormat="1" ht="131.25" customHeight="1">
      <c r="A120" s="32"/>
      <c r="B120" s="32"/>
      <c r="C120" s="36"/>
      <c r="D120" s="33" t="s">
        <v>153</v>
      </c>
      <c r="E120" s="32">
        <v>179898.5</v>
      </c>
      <c r="F120" s="59"/>
      <c r="G120" s="59"/>
      <c r="H120" s="59"/>
      <c r="I120" s="59"/>
      <c r="J120" s="33"/>
      <c r="K120" s="34"/>
      <c r="L120" s="34"/>
      <c r="M120" s="58"/>
      <c r="N120" s="84">
        <v>179898.5</v>
      </c>
      <c r="O120" s="34"/>
      <c r="P120" s="34"/>
      <c r="Q120" s="34"/>
      <c r="R120" s="34"/>
      <c r="S120" s="68"/>
      <c r="T120" s="76"/>
      <c r="U120" s="32"/>
      <c r="V120" s="32"/>
    </row>
    <row r="121" spans="1:22" s="35" customFormat="1" ht="116.25" customHeight="1">
      <c r="A121" s="32"/>
      <c r="B121" s="32"/>
      <c r="C121" s="36"/>
      <c r="D121" s="33" t="s">
        <v>158</v>
      </c>
      <c r="E121" s="32">
        <v>41697.1</v>
      </c>
      <c r="F121" s="59"/>
      <c r="G121" s="59"/>
      <c r="H121" s="59"/>
      <c r="I121" s="59"/>
      <c r="J121" s="33"/>
      <c r="K121" s="34"/>
      <c r="L121" s="34"/>
      <c r="M121" s="58"/>
      <c r="N121" s="84">
        <v>41697.1</v>
      </c>
      <c r="O121" s="34"/>
      <c r="P121" s="34"/>
      <c r="Q121" s="34"/>
      <c r="R121" s="34"/>
      <c r="S121" s="68"/>
      <c r="T121" s="76"/>
      <c r="U121" s="32"/>
      <c r="V121" s="32"/>
    </row>
    <row r="122" spans="1:22" s="35" customFormat="1" ht="98.25" customHeight="1">
      <c r="A122" s="32"/>
      <c r="B122" s="32"/>
      <c r="C122" s="36"/>
      <c r="D122" s="33" t="s">
        <v>155</v>
      </c>
      <c r="E122" s="32">
        <v>86537.6</v>
      </c>
      <c r="F122" s="59"/>
      <c r="G122" s="59"/>
      <c r="H122" s="59"/>
      <c r="I122" s="59"/>
      <c r="J122" s="33"/>
      <c r="K122" s="34"/>
      <c r="L122" s="34"/>
      <c r="M122" s="58"/>
      <c r="N122" s="84">
        <v>86537.6</v>
      </c>
      <c r="O122" s="34"/>
      <c r="P122" s="34"/>
      <c r="Q122" s="34"/>
      <c r="R122" s="34"/>
      <c r="S122" s="68"/>
      <c r="T122" s="76"/>
      <c r="U122" s="32"/>
      <c r="V122" s="32"/>
    </row>
    <row r="123" spans="1:22" s="35" customFormat="1" ht="49.5" customHeight="1">
      <c r="A123" s="32"/>
      <c r="B123" s="32"/>
      <c r="C123" s="36"/>
      <c r="D123" s="33" t="s">
        <v>154</v>
      </c>
      <c r="E123" s="32">
        <v>529415.5</v>
      </c>
      <c r="F123" s="59"/>
      <c r="G123" s="59"/>
      <c r="H123" s="59"/>
      <c r="I123" s="59"/>
      <c r="J123" s="33"/>
      <c r="K123" s="34"/>
      <c r="L123" s="34"/>
      <c r="M123" s="58"/>
      <c r="N123" s="84">
        <v>529415.5</v>
      </c>
      <c r="O123" s="34"/>
      <c r="P123" s="34"/>
      <c r="Q123" s="34"/>
      <c r="R123" s="34"/>
      <c r="S123" s="68"/>
      <c r="T123" s="76"/>
      <c r="U123" s="32"/>
      <c r="V123" s="32"/>
    </row>
    <row r="124" spans="1:22" s="35" customFormat="1" ht="73.5" customHeight="1">
      <c r="A124" s="32"/>
      <c r="B124" s="32"/>
      <c r="C124" s="36"/>
      <c r="D124" s="33" t="s">
        <v>159</v>
      </c>
      <c r="E124" s="32">
        <v>128756.2</v>
      </c>
      <c r="F124" s="59"/>
      <c r="G124" s="59"/>
      <c r="H124" s="59"/>
      <c r="I124" s="59"/>
      <c r="J124" s="33"/>
      <c r="K124" s="34"/>
      <c r="L124" s="34"/>
      <c r="M124" s="58"/>
      <c r="N124" s="84">
        <v>128756.2</v>
      </c>
      <c r="O124" s="34"/>
      <c r="P124" s="34"/>
      <c r="Q124" s="34"/>
      <c r="R124" s="34"/>
      <c r="S124" s="68"/>
      <c r="T124" s="76"/>
      <c r="U124" s="32"/>
      <c r="V124" s="32"/>
    </row>
    <row r="125" spans="1:22" s="35" customFormat="1" ht="125.25" customHeight="1">
      <c r="A125" s="32"/>
      <c r="B125" s="32"/>
      <c r="C125" s="36"/>
      <c r="D125" s="33" t="s">
        <v>156</v>
      </c>
      <c r="E125" s="32">
        <v>17959.75</v>
      </c>
      <c r="F125" s="59"/>
      <c r="G125" s="59"/>
      <c r="H125" s="59"/>
      <c r="I125" s="59"/>
      <c r="J125" s="33"/>
      <c r="K125" s="34"/>
      <c r="L125" s="34"/>
      <c r="M125" s="58"/>
      <c r="N125" s="84"/>
      <c r="O125" s="34"/>
      <c r="P125" s="34"/>
      <c r="Q125" s="34"/>
      <c r="R125" s="34"/>
      <c r="S125" s="68">
        <v>179959.75</v>
      </c>
      <c r="T125" s="76"/>
      <c r="U125" s="32"/>
      <c r="V125" s="32"/>
    </row>
    <row r="126" spans="1:22" s="35" customFormat="1" ht="144.75" customHeight="1">
      <c r="A126" s="32"/>
      <c r="B126" s="32"/>
      <c r="C126" s="36"/>
      <c r="D126" s="33" t="s">
        <v>157</v>
      </c>
      <c r="E126" s="32">
        <v>798378</v>
      </c>
      <c r="F126" s="59"/>
      <c r="G126" s="59"/>
      <c r="H126" s="59"/>
      <c r="I126" s="59"/>
      <c r="J126" s="33"/>
      <c r="K126" s="34"/>
      <c r="L126" s="34"/>
      <c r="M126" s="58"/>
      <c r="N126" s="84"/>
      <c r="O126" s="34"/>
      <c r="P126" s="34"/>
      <c r="Q126" s="34"/>
      <c r="R126" s="34"/>
      <c r="S126" s="68"/>
      <c r="T126" s="76">
        <v>798378</v>
      </c>
      <c r="U126" s="32"/>
      <c r="V126" s="32"/>
    </row>
    <row r="127" spans="1:22" s="21" customFormat="1" ht="54.75" customHeight="1">
      <c r="A127" s="42" t="s">
        <v>161</v>
      </c>
      <c r="B127" s="17"/>
      <c r="C127" s="18" t="s">
        <v>1</v>
      </c>
      <c r="D127" s="110" t="s">
        <v>162</v>
      </c>
      <c r="E127" s="20">
        <f>SUM(E130+E161+E173+E188+E209+E218)</f>
        <v>0</v>
      </c>
      <c r="F127" s="20">
        <f>F130+F173</f>
        <v>0</v>
      </c>
      <c r="G127" s="20">
        <f>SUM(G161)</f>
        <v>0</v>
      </c>
      <c r="H127" s="20">
        <f>H130+H173</f>
        <v>0</v>
      </c>
      <c r="I127" s="20">
        <f>SUM(I188+I209+I173)</f>
        <v>0</v>
      </c>
      <c r="J127" s="20">
        <f>SUM(F127:I127)</f>
        <v>0</v>
      </c>
      <c r="K127" s="20">
        <f>SUM(K218)</f>
        <v>0</v>
      </c>
      <c r="L127" s="20">
        <f>SUM(L218)</f>
        <v>0</v>
      </c>
      <c r="M127" s="20">
        <f>SUM(E127-J127-L127)</f>
        <v>0</v>
      </c>
      <c r="N127" s="81">
        <f>+N130+N133</f>
        <v>2700000</v>
      </c>
      <c r="O127" s="81">
        <f>+O130+O133</f>
        <v>0</v>
      </c>
      <c r="P127" s="81">
        <f>+P130+P133</f>
        <v>0</v>
      </c>
      <c r="Q127" s="81">
        <f>+Q130+Q133</f>
        <v>0</v>
      </c>
      <c r="R127" s="81">
        <f>+R130+R133</f>
        <v>0</v>
      </c>
      <c r="S127" s="68">
        <f>+S130+S133</f>
        <v>2000000</v>
      </c>
      <c r="T127" s="65">
        <f>SUM(T228)</f>
        <v>0</v>
      </c>
      <c r="U127" s="20"/>
      <c r="V127" s="20"/>
    </row>
    <row r="128" spans="1:22" ht="16.5">
      <c r="A128" s="16"/>
      <c r="B128" s="16"/>
      <c r="C128" s="10"/>
      <c r="D128" s="10" t="s">
        <v>19</v>
      </c>
      <c r="E128" s="10"/>
      <c r="F128" s="57"/>
      <c r="G128" s="57"/>
      <c r="H128" s="57"/>
      <c r="I128" s="57"/>
      <c r="J128" s="10"/>
      <c r="K128" s="16"/>
      <c r="L128" s="16"/>
      <c r="M128" s="58">
        <f>SUM(E128-J128-L128)</f>
        <v>0</v>
      </c>
      <c r="N128" s="82"/>
      <c r="O128" s="16"/>
      <c r="P128" s="16"/>
      <c r="Q128" s="16"/>
      <c r="R128" s="16"/>
      <c r="S128" s="66"/>
      <c r="T128" s="74"/>
      <c r="U128" s="16"/>
      <c r="V128" s="16"/>
    </row>
    <row r="129" spans="1:22" s="118" customFormat="1" ht="60.75" customHeight="1">
      <c r="A129" s="116"/>
      <c r="B129" s="117"/>
      <c r="C129" s="47">
        <v>5112</v>
      </c>
      <c r="D129" s="115" t="s">
        <v>120</v>
      </c>
      <c r="E129" s="115">
        <f aca="true" t="shared" si="30" ref="E129:L129">SUM(E131:E132)</f>
        <v>0</v>
      </c>
      <c r="F129" s="115">
        <f t="shared" si="30"/>
        <v>0</v>
      </c>
      <c r="G129" s="115">
        <f t="shared" si="30"/>
        <v>0</v>
      </c>
      <c r="H129" s="115">
        <f t="shared" si="30"/>
        <v>0</v>
      </c>
      <c r="I129" s="115">
        <f t="shared" si="30"/>
        <v>0</v>
      </c>
      <c r="J129" s="115">
        <f t="shared" si="30"/>
        <v>0</v>
      </c>
      <c r="K129" s="115">
        <f t="shared" si="30"/>
        <v>0</v>
      </c>
      <c r="L129" s="115">
        <f t="shared" si="30"/>
        <v>0</v>
      </c>
      <c r="M129" s="111"/>
      <c r="N129" s="83">
        <f>N130+N133</f>
        <v>2700000</v>
      </c>
      <c r="O129" s="83">
        <f>O130+O133</f>
        <v>0</v>
      </c>
      <c r="P129" s="83">
        <f>P130+P133</f>
        <v>0</v>
      </c>
      <c r="Q129" s="83">
        <f>Q130+Q133</f>
        <v>0</v>
      </c>
      <c r="R129" s="83">
        <f>R130+R133</f>
        <v>0</v>
      </c>
      <c r="S129" s="68">
        <f>S130+S133</f>
        <v>2000000</v>
      </c>
      <c r="T129" s="75">
        <f aca="true" t="shared" si="31" ref="N129:U129">SUM(T131:T132)</f>
        <v>0</v>
      </c>
      <c r="U129" s="115">
        <f t="shared" si="31"/>
        <v>0</v>
      </c>
      <c r="V129" s="115"/>
    </row>
    <row r="130" spans="1:22" s="25" customFormat="1" ht="91.5" customHeight="1">
      <c r="A130" s="48"/>
      <c r="B130" s="43" t="s">
        <v>160</v>
      </c>
      <c r="C130" s="23" t="s">
        <v>35</v>
      </c>
      <c r="D130" s="113" t="s">
        <v>163</v>
      </c>
      <c r="E130" s="20">
        <f>SUM(E137)</f>
        <v>0</v>
      </c>
      <c r="F130" s="20">
        <f>SUM(F137)</f>
        <v>0</v>
      </c>
      <c r="G130" s="20"/>
      <c r="H130" s="20">
        <f>H137+H161</f>
        <v>0</v>
      </c>
      <c r="I130" s="20">
        <f>I137+I161</f>
        <v>0</v>
      </c>
      <c r="J130" s="20">
        <f>SUM(F130:I130)</f>
        <v>0</v>
      </c>
      <c r="K130" s="20">
        <f>K137+K161</f>
        <v>0</v>
      </c>
      <c r="L130" s="20">
        <f>L137+L161</f>
        <v>0</v>
      </c>
      <c r="M130" s="20">
        <f>SUM(E130-J130-L130)</f>
        <v>0</v>
      </c>
      <c r="N130" s="81">
        <f>+N132</f>
        <v>1500000</v>
      </c>
      <c r="O130" s="81">
        <f>+O132</f>
        <v>0</v>
      </c>
      <c r="P130" s="81">
        <f>+P132</f>
        <v>0</v>
      </c>
      <c r="Q130" s="81">
        <f>+Q132</f>
        <v>0</v>
      </c>
      <c r="R130" s="81">
        <f>+R132</f>
        <v>0</v>
      </c>
      <c r="S130" s="68">
        <f>+S132</f>
        <v>1000000</v>
      </c>
      <c r="T130" s="73">
        <f>T137+T161</f>
        <v>0</v>
      </c>
      <c r="U130" s="20">
        <f>U137+U161</f>
        <v>0</v>
      </c>
      <c r="V130" s="20"/>
    </row>
    <row r="131" spans="1:22" s="122" customFormat="1" ht="49.5" customHeight="1">
      <c r="A131" s="119"/>
      <c r="B131" s="119"/>
      <c r="C131" s="120"/>
      <c r="D131" s="120" t="s">
        <v>20</v>
      </c>
      <c r="E131" s="119"/>
      <c r="F131" s="59"/>
      <c r="G131" s="59"/>
      <c r="H131" s="59"/>
      <c r="I131" s="59"/>
      <c r="J131" s="120"/>
      <c r="K131" s="121"/>
      <c r="L131" s="121"/>
      <c r="M131" s="58">
        <f>SUM(E131-J131-L131)</f>
        <v>0</v>
      </c>
      <c r="N131" s="84"/>
      <c r="O131" s="121"/>
      <c r="P131" s="121"/>
      <c r="Q131" s="121"/>
      <c r="R131" s="121"/>
      <c r="S131" s="68"/>
      <c r="T131" s="76"/>
      <c r="U131" s="119"/>
      <c r="V131" s="119"/>
    </row>
    <row r="132" spans="1:22" s="122" customFormat="1" ht="162.75" customHeight="1">
      <c r="A132" s="119"/>
      <c r="B132" s="119"/>
      <c r="C132" s="123"/>
      <c r="D132" s="120" t="s">
        <v>164</v>
      </c>
      <c r="E132" s="119"/>
      <c r="F132" s="59"/>
      <c r="G132" s="59"/>
      <c r="H132" s="59"/>
      <c r="I132" s="59"/>
      <c r="J132" s="120"/>
      <c r="K132" s="121"/>
      <c r="L132" s="121"/>
      <c r="M132" s="58"/>
      <c r="N132" s="84">
        <v>1500000</v>
      </c>
      <c r="O132" s="121"/>
      <c r="P132" s="121"/>
      <c r="Q132" s="121"/>
      <c r="R132" s="121"/>
      <c r="S132" s="68">
        <v>1000000</v>
      </c>
      <c r="T132" s="76"/>
      <c r="U132" s="119"/>
      <c r="V132" s="119"/>
    </row>
    <row r="133" spans="1:22" s="114" customFormat="1" ht="91.5" customHeight="1">
      <c r="A133" s="48"/>
      <c r="B133" s="124" t="s">
        <v>165</v>
      </c>
      <c r="C133" s="112" t="s">
        <v>35</v>
      </c>
      <c r="D133" s="113" t="s">
        <v>166</v>
      </c>
      <c r="E133" s="111">
        <f>SUM(E140)</f>
        <v>0</v>
      </c>
      <c r="F133" s="111">
        <f>SUM(F140)</f>
        <v>0</v>
      </c>
      <c r="G133" s="111"/>
      <c r="H133" s="111">
        <f>H140+H164</f>
        <v>0</v>
      </c>
      <c r="I133" s="111">
        <f>I140+I164</f>
        <v>0</v>
      </c>
      <c r="J133" s="111">
        <f>SUM(F133:I133)</f>
        <v>0</v>
      </c>
      <c r="K133" s="111">
        <f>K140+K164</f>
        <v>0</v>
      </c>
      <c r="L133" s="111">
        <f>L140+L164</f>
        <v>0</v>
      </c>
      <c r="M133" s="111">
        <f>SUM(E133-J133-L133)</f>
        <v>0</v>
      </c>
      <c r="N133" s="81">
        <f>+N135</f>
        <v>1200000</v>
      </c>
      <c r="O133" s="81">
        <f>+O135</f>
        <v>0</v>
      </c>
      <c r="P133" s="81">
        <f>+P135</f>
        <v>0</v>
      </c>
      <c r="Q133" s="81">
        <f>+Q135</f>
        <v>0</v>
      </c>
      <c r="R133" s="81">
        <f>+R135</f>
        <v>0</v>
      </c>
      <c r="S133" s="68">
        <f>+S135</f>
        <v>1000000</v>
      </c>
      <c r="T133" s="73">
        <f>T140+T164</f>
        <v>0</v>
      </c>
      <c r="U133" s="111">
        <f>U140+U164</f>
        <v>0</v>
      </c>
      <c r="V133" s="111"/>
    </row>
    <row r="134" spans="1:22" s="122" customFormat="1" ht="49.5" customHeight="1">
      <c r="A134" s="119"/>
      <c r="B134" s="119"/>
      <c r="C134" s="120">
        <v>5112</v>
      </c>
      <c r="D134" s="120" t="s">
        <v>20</v>
      </c>
      <c r="E134" s="119"/>
      <c r="F134" s="59"/>
      <c r="G134" s="59"/>
      <c r="H134" s="59"/>
      <c r="I134" s="59"/>
      <c r="J134" s="120"/>
      <c r="K134" s="121"/>
      <c r="L134" s="121"/>
      <c r="M134" s="58">
        <f>SUM(E134-J134-L134)</f>
        <v>0</v>
      </c>
      <c r="N134" s="84"/>
      <c r="O134" s="121"/>
      <c r="P134" s="121"/>
      <c r="Q134" s="121"/>
      <c r="R134" s="121"/>
      <c r="S134" s="68"/>
      <c r="T134" s="76"/>
      <c r="U134" s="119"/>
      <c r="V134" s="119"/>
    </row>
    <row r="135" spans="1:22" s="122" customFormat="1" ht="162.75" customHeight="1">
      <c r="A135" s="119"/>
      <c r="B135" s="119"/>
      <c r="C135" s="123"/>
      <c r="D135" s="120" t="s">
        <v>167</v>
      </c>
      <c r="E135" s="119"/>
      <c r="F135" s="59"/>
      <c r="G135" s="59"/>
      <c r="H135" s="59"/>
      <c r="I135" s="59"/>
      <c r="J135" s="120"/>
      <c r="K135" s="121"/>
      <c r="L135" s="121"/>
      <c r="M135" s="58"/>
      <c r="N135" s="84">
        <v>1200000</v>
      </c>
      <c r="O135" s="121"/>
      <c r="P135" s="121"/>
      <c r="Q135" s="121"/>
      <c r="R135" s="121"/>
      <c r="S135" s="68">
        <v>1000000</v>
      </c>
      <c r="T135" s="76"/>
      <c r="U135" s="119"/>
      <c r="V135" s="119"/>
    </row>
  </sheetData>
  <sheetProtection insertRows="0" deleteRows="0"/>
  <mergeCells count="23">
    <mergeCell ref="N1:T1"/>
    <mergeCell ref="A2:T2"/>
    <mergeCell ref="A3:T3"/>
    <mergeCell ref="A4:T4"/>
    <mergeCell ref="S6:T6"/>
    <mergeCell ref="D7:D9"/>
    <mergeCell ref="V7:V9"/>
    <mergeCell ref="A7:A9"/>
    <mergeCell ref="B7:B9"/>
    <mergeCell ref="M7:M9"/>
    <mergeCell ref="C7:C9"/>
    <mergeCell ref="C11:C12"/>
    <mergeCell ref="K7:L8"/>
    <mergeCell ref="F7:J8"/>
    <mergeCell ref="N7:N8"/>
    <mergeCell ref="T7:T8"/>
    <mergeCell ref="N9:T9"/>
    <mergeCell ref="U7:U9"/>
    <mergeCell ref="O7:R7"/>
    <mergeCell ref="E7:E9"/>
    <mergeCell ref="S7:S8"/>
    <mergeCell ref="A11:A12"/>
    <mergeCell ref="B11:B12"/>
  </mergeCells>
  <printOptions/>
  <pageMargins left="0" right="0" top="0" bottom="0" header="0" footer="0"/>
  <pageSetup horizontalDpi="1200" verticalDpi="1200" orientation="landscape" paperSize="9" scale="45" r:id="rId2"/>
  <headerFooter alignWithMargins="0">
    <oddFooter>&amp;L&amp;8&amp;P&amp;R&amp;8&amp;F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R42"/>
  <sheetViews>
    <sheetView zoomScaleSheetLayoutView="70" zoomScalePageLayoutView="0" workbookViewId="0" topLeftCell="A10">
      <selection activeCell="D22" sqref="D22"/>
    </sheetView>
  </sheetViews>
  <sheetFormatPr defaultColWidth="8.796875" defaultRowHeight="15"/>
  <cols>
    <col min="1" max="1" width="12.8984375" style="4" customWidth="1"/>
    <col min="2" max="2" width="10.3984375" style="9" customWidth="1"/>
    <col min="3" max="3" width="34.19921875" style="4" customWidth="1"/>
    <col min="4" max="4" width="18" style="4" customWidth="1"/>
    <col min="5" max="5" width="14.19921875" style="9" customWidth="1"/>
    <col min="6" max="6" width="9.69921875" style="4" customWidth="1"/>
    <col min="7" max="7" width="10.09765625" style="4" customWidth="1"/>
    <col min="8" max="8" width="12.296875" style="9" customWidth="1"/>
    <col min="9" max="13" width="10" style="4" customWidth="1"/>
    <col min="14" max="14" width="8.09765625" style="4" customWidth="1"/>
    <col min="15" max="15" width="8.19921875" style="4" customWidth="1"/>
    <col min="16" max="16" width="13.69921875" style="4" customWidth="1"/>
    <col min="17" max="17" width="25.796875" style="4" customWidth="1"/>
    <col min="18" max="18" width="29.296875" style="4" customWidth="1"/>
    <col min="19" max="16384" width="8.8984375" style="4" customWidth="1"/>
  </cols>
  <sheetData>
    <row r="1" spans="2:15" s="1" customFormat="1" ht="18" customHeight="1">
      <c r="B1" s="2"/>
      <c r="E1" s="2"/>
      <c r="H1" s="2"/>
      <c r="I1" s="102" t="s">
        <v>56</v>
      </c>
      <c r="J1" s="102"/>
      <c r="K1" s="102"/>
      <c r="L1" s="102"/>
      <c r="M1" s="102"/>
      <c r="N1" s="102"/>
      <c r="O1" s="102"/>
    </row>
    <row r="2" spans="1:15" s="1" customFormat="1" ht="16.5">
      <c r="A2" s="103" t="s">
        <v>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6.5">
      <c r="A3" s="104" t="s">
        <v>78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6.5">
      <c r="A4" s="104" t="s">
        <v>54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8" ht="16.5">
      <c r="A5" s="3" t="s">
        <v>0</v>
      </c>
      <c r="B5" s="3"/>
      <c r="C5" s="5"/>
      <c r="D5" s="5"/>
      <c r="E5" s="6"/>
      <c r="F5" s="6"/>
      <c r="G5" s="6"/>
      <c r="H5" s="6"/>
      <c r="I5" s="5"/>
      <c r="J5" s="5"/>
      <c r="K5" s="5"/>
      <c r="L5" s="5"/>
      <c r="M5" s="5"/>
      <c r="N5" s="5"/>
      <c r="O5" s="5"/>
      <c r="P5" s="6"/>
      <c r="Q5" s="6"/>
      <c r="R5" s="6"/>
    </row>
    <row r="6" spans="1:18" ht="16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05"/>
      <c r="O6" s="105"/>
      <c r="P6" s="5"/>
      <c r="Q6" s="5"/>
      <c r="R6" s="5"/>
    </row>
    <row r="7" spans="1:18" s="9" customFormat="1" ht="38.25" customHeight="1">
      <c r="A7" s="109" t="s">
        <v>65</v>
      </c>
      <c r="B7" s="86" t="s">
        <v>66</v>
      </c>
      <c r="C7" s="86" t="s">
        <v>47</v>
      </c>
      <c r="D7" s="106" t="s">
        <v>61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 t="s">
        <v>64</v>
      </c>
      <c r="R7" s="88" t="s">
        <v>68</v>
      </c>
    </row>
    <row r="8" spans="1:18" s="9" customFormat="1" ht="30.75" customHeight="1">
      <c r="A8" s="109"/>
      <c r="B8" s="86"/>
      <c r="C8" s="86"/>
      <c r="D8" s="86" t="s">
        <v>58</v>
      </c>
      <c r="E8" s="106" t="s">
        <v>79</v>
      </c>
      <c r="F8" s="93" t="s">
        <v>80</v>
      </c>
      <c r="G8" s="93"/>
      <c r="H8" s="86" t="s">
        <v>75</v>
      </c>
      <c r="I8" s="86" t="s">
        <v>81</v>
      </c>
      <c r="J8" s="86" t="s">
        <v>19</v>
      </c>
      <c r="K8" s="86"/>
      <c r="L8" s="86"/>
      <c r="M8" s="86"/>
      <c r="N8" s="86" t="s">
        <v>76</v>
      </c>
      <c r="O8" s="86" t="s">
        <v>82</v>
      </c>
      <c r="P8" s="86" t="s">
        <v>44</v>
      </c>
      <c r="Q8" s="106"/>
      <c r="R8" s="108"/>
    </row>
    <row r="9" spans="1:18" s="9" customFormat="1" ht="44.25" customHeight="1">
      <c r="A9" s="109"/>
      <c r="B9" s="86"/>
      <c r="C9" s="86"/>
      <c r="D9" s="86"/>
      <c r="E9" s="106"/>
      <c r="F9" s="93" t="s">
        <v>16</v>
      </c>
      <c r="G9" s="93" t="s">
        <v>17</v>
      </c>
      <c r="H9" s="86"/>
      <c r="I9" s="86"/>
      <c r="J9" s="7" t="s">
        <v>27</v>
      </c>
      <c r="K9" s="7" t="s">
        <v>28</v>
      </c>
      <c r="L9" s="7" t="s">
        <v>29</v>
      </c>
      <c r="M9" s="7" t="s">
        <v>30</v>
      </c>
      <c r="N9" s="86"/>
      <c r="O9" s="86"/>
      <c r="P9" s="86"/>
      <c r="Q9" s="106"/>
      <c r="R9" s="108"/>
    </row>
    <row r="10" spans="1:18" s="9" customFormat="1" ht="30" customHeight="1">
      <c r="A10" s="109"/>
      <c r="B10" s="86"/>
      <c r="C10" s="86"/>
      <c r="D10" s="86"/>
      <c r="E10" s="106"/>
      <c r="F10" s="93"/>
      <c r="G10" s="93"/>
      <c r="H10" s="86"/>
      <c r="I10" s="86" t="s">
        <v>22</v>
      </c>
      <c r="J10" s="86"/>
      <c r="K10" s="86"/>
      <c r="L10" s="86"/>
      <c r="M10" s="86"/>
      <c r="N10" s="86"/>
      <c r="O10" s="86"/>
      <c r="P10" s="86"/>
      <c r="Q10" s="106"/>
      <c r="R10" s="89"/>
    </row>
    <row r="11" spans="1:18" ht="35.25" customHeight="1">
      <c r="A11" s="11" t="s">
        <v>1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21</v>
      </c>
      <c r="H11" s="11" t="s">
        <v>69</v>
      </c>
      <c r="I11" s="11" t="s">
        <v>8</v>
      </c>
      <c r="J11" s="11" t="s">
        <v>59</v>
      </c>
      <c r="K11" s="11" t="s">
        <v>42</v>
      </c>
      <c r="L11" s="11" t="s">
        <v>9</v>
      </c>
      <c r="M11" s="11" t="s">
        <v>60</v>
      </c>
      <c r="N11" s="11" t="s">
        <v>10</v>
      </c>
      <c r="O11" s="11" t="s">
        <v>11</v>
      </c>
      <c r="P11" s="11" t="s">
        <v>70</v>
      </c>
      <c r="Q11" s="11" t="s">
        <v>23</v>
      </c>
      <c r="R11" s="11" t="s">
        <v>24</v>
      </c>
    </row>
    <row r="12" spans="1:18" s="21" customFormat="1" ht="54.75" customHeight="1">
      <c r="A12" s="12" t="s">
        <v>57</v>
      </c>
      <c r="B12" s="18" t="s">
        <v>1</v>
      </c>
      <c r="C12" s="19" t="s">
        <v>34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6.5">
      <c r="A13" s="16"/>
      <c r="B13" s="10"/>
      <c r="C13" s="10" t="s">
        <v>19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25" customFormat="1" ht="55.5" customHeight="1">
      <c r="A14" s="20" t="s">
        <v>32</v>
      </c>
      <c r="B14" s="23" t="s">
        <v>35</v>
      </c>
      <c r="C14" s="24" t="s">
        <v>33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s="25" customFormat="1" ht="25.5" customHeight="1">
      <c r="A15" s="22"/>
      <c r="B15" s="27"/>
      <c r="C15" s="10" t="s">
        <v>19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s="25" customFormat="1" ht="42" customHeight="1">
      <c r="A16" s="22"/>
      <c r="B16" s="23" t="s">
        <v>37</v>
      </c>
      <c r="C16" s="28" t="s">
        <v>36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5" customFormat="1" ht="42" customHeight="1">
      <c r="A17" s="22"/>
      <c r="B17" s="33"/>
      <c r="C17" s="28" t="s">
        <v>63</v>
      </c>
      <c r="D17" s="20">
        <f>D21+D24</f>
        <v>0</v>
      </c>
      <c r="E17" s="20">
        <f aca="true" t="shared" si="0" ref="E17:P18">E21+E24</f>
        <v>0</v>
      </c>
      <c r="F17" s="20">
        <f t="shared" si="0"/>
        <v>0</v>
      </c>
      <c r="G17" s="20">
        <f t="shared" si="0"/>
        <v>0</v>
      </c>
      <c r="H17" s="20">
        <f t="shared" si="0"/>
        <v>0</v>
      </c>
      <c r="I17" s="20">
        <f t="shared" si="0"/>
        <v>0</v>
      </c>
      <c r="J17" s="20">
        <f t="shared" si="0"/>
        <v>0</v>
      </c>
      <c r="K17" s="20">
        <f t="shared" si="0"/>
        <v>0</v>
      </c>
      <c r="L17" s="20">
        <f t="shared" si="0"/>
        <v>0</v>
      </c>
      <c r="M17" s="20">
        <f t="shared" si="0"/>
        <v>0</v>
      </c>
      <c r="N17" s="20">
        <f t="shared" si="0"/>
        <v>0</v>
      </c>
      <c r="O17" s="20">
        <f t="shared" si="0"/>
        <v>0</v>
      </c>
      <c r="P17" s="20">
        <f t="shared" si="0"/>
        <v>0</v>
      </c>
      <c r="Q17" s="20"/>
      <c r="R17" s="20"/>
    </row>
    <row r="18" spans="1:18" s="25" customFormat="1" ht="42" customHeight="1">
      <c r="A18" s="22"/>
      <c r="B18" s="33"/>
      <c r="C18" s="28" t="s">
        <v>62</v>
      </c>
      <c r="D18" s="20">
        <f>D22+D25</f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20">
        <f t="shared" si="0"/>
        <v>0</v>
      </c>
      <c r="Q18" s="20"/>
      <c r="R18" s="20"/>
    </row>
    <row r="19" spans="1:18" s="35" customFormat="1" ht="49.5" customHeight="1">
      <c r="A19" s="32"/>
      <c r="B19" s="33"/>
      <c r="C19" s="33" t="s">
        <v>20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s="35" customFormat="1" ht="27.75" customHeight="1">
      <c r="A20" s="32"/>
      <c r="B20" s="33"/>
      <c r="C20" s="40" t="s">
        <v>71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s="35" customFormat="1" ht="45" customHeight="1">
      <c r="A21" s="32"/>
      <c r="B21" s="33"/>
      <c r="C21" s="37" t="s">
        <v>63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s="35" customFormat="1" ht="22.5" customHeight="1">
      <c r="A22" s="32"/>
      <c r="B22" s="33"/>
      <c r="C22" s="38" t="s">
        <v>62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s="35" customFormat="1" ht="37.5" customHeight="1">
      <c r="A23" s="32"/>
      <c r="B23" s="33"/>
      <c r="C23" s="40" t="s">
        <v>71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35" customFormat="1" ht="47.25" customHeight="1">
      <c r="A24" s="32"/>
      <c r="B24" s="33"/>
      <c r="C24" s="37" t="s">
        <v>63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s="35" customFormat="1" ht="25.5" customHeight="1">
      <c r="A25" s="32"/>
      <c r="B25" s="33"/>
      <c r="C25" s="38" t="s">
        <v>38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s="25" customFormat="1" ht="42" customHeight="1">
      <c r="A26" s="22"/>
      <c r="B26" s="23" t="s">
        <v>39</v>
      </c>
      <c r="C26" s="28" t="s">
        <v>36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s="25" customFormat="1" ht="42" customHeight="1">
      <c r="A27" s="22"/>
      <c r="B27" s="33"/>
      <c r="C27" s="28" t="s">
        <v>63</v>
      </c>
      <c r="D27" s="20">
        <f>D31+D34</f>
        <v>0</v>
      </c>
      <c r="E27" s="20">
        <f aca="true" t="shared" si="1" ref="E27:P27">E31+E34</f>
        <v>0</v>
      </c>
      <c r="F27" s="20">
        <f t="shared" si="1"/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 t="shared" si="1"/>
        <v>0</v>
      </c>
      <c r="K27" s="20">
        <f t="shared" si="1"/>
        <v>0</v>
      </c>
      <c r="L27" s="20">
        <f t="shared" si="1"/>
        <v>0</v>
      </c>
      <c r="M27" s="20">
        <f t="shared" si="1"/>
        <v>0</v>
      </c>
      <c r="N27" s="20">
        <f t="shared" si="1"/>
        <v>0</v>
      </c>
      <c r="O27" s="20">
        <f t="shared" si="1"/>
        <v>0</v>
      </c>
      <c r="P27" s="20">
        <f t="shared" si="1"/>
        <v>0</v>
      </c>
      <c r="Q27" s="20"/>
      <c r="R27" s="20"/>
    </row>
    <row r="28" spans="1:18" s="25" customFormat="1" ht="42" customHeight="1">
      <c r="A28" s="22"/>
      <c r="B28" s="33"/>
      <c r="C28" s="28" t="s">
        <v>62</v>
      </c>
      <c r="D28" s="20">
        <f>D32+D35</f>
        <v>0</v>
      </c>
      <c r="E28" s="20">
        <f aca="true" t="shared" si="2" ref="E28:P28">E32+E35</f>
        <v>0</v>
      </c>
      <c r="F28" s="20">
        <f t="shared" si="2"/>
        <v>0</v>
      </c>
      <c r="G28" s="20">
        <f t="shared" si="2"/>
        <v>0</v>
      </c>
      <c r="H28" s="20">
        <f t="shared" si="2"/>
        <v>0</v>
      </c>
      <c r="I28" s="20">
        <f t="shared" si="2"/>
        <v>0</v>
      </c>
      <c r="J28" s="20">
        <f t="shared" si="2"/>
        <v>0</v>
      </c>
      <c r="K28" s="20">
        <f t="shared" si="2"/>
        <v>0</v>
      </c>
      <c r="L28" s="20">
        <f t="shared" si="2"/>
        <v>0</v>
      </c>
      <c r="M28" s="20">
        <f t="shared" si="2"/>
        <v>0</v>
      </c>
      <c r="N28" s="20">
        <f t="shared" si="2"/>
        <v>0</v>
      </c>
      <c r="O28" s="20">
        <f t="shared" si="2"/>
        <v>0</v>
      </c>
      <c r="P28" s="20">
        <f t="shared" si="2"/>
        <v>0</v>
      </c>
      <c r="Q28" s="20"/>
      <c r="R28" s="20"/>
    </row>
    <row r="29" spans="1:18" s="35" customFormat="1" ht="49.5" customHeight="1">
      <c r="A29" s="32"/>
      <c r="B29" s="33"/>
      <c r="C29" s="33" t="s">
        <v>20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s="35" customFormat="1" ht="36.75" customHeight="1">
      <c r="A30" s="32"/>
      <c r="B30" s="33"/>
      <c r="C30" s="40" t="s">
        <v>71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18" s="35" customFormat="1" ht="45" customHeight="1">
      <c r="A31" s="32"/>
      <c r="B31" s="33"/>
      <c r="C31" s="37" t="s">
        <v>63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s="35" customFormat="1" ht="22.5" customHeight="1">
      <c r="A32" s="32"/>
      <c r="B32" s="33"/>
      <c r="C32" s="38" t="s">
        <v>62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s="35" customFormat="1" ht="29.25" customHeight="1">
      <c r="A33" s="32"/>
      <c r="B33" s="33"/>
      <c r="C33" s="40" t="s">
        <v>71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35" customFormat="1" ht="47.25" customHeight="1">
      <c r="A34" s="32"/>
      <c r="B34" s="33"/>
      <c r="C34" s="37" t="s">
        <v>63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s="35" customFormat="1" ht="25.5" customHeight="1">
      <c r="A35" s="32"/>
      <c r="B35" s="33"/>
      <c r="C35" s="38" t="s">
        <v>38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7" ht="16.5">
      <c r="A37" s="39"/>
    </row>
    <row r="38" spans="1:17" ht="33.75" customHeight="1">
      <c r="A38" s="107" t="s">
        <v>67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</row>
    <row r="39" spans="1:17" ht="54" customHeight="1">
      <c r="A39" s="107" t="s">
        <v>83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</row>
    <row r="40" spans="1:17" ht="54" customHeight="1">
      <c r="A40" s="107" t="s">
        <v>84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</row>
    <row r="41" spans="1:17" ht="36.75" customHeight="1">
      <c r="A41" s="107" t="s">
        <v>85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1:17" ht="57.75" customHeight="1">
      <c r="A42" s="107" t="s">
        <v>72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</sheetData>
  <sheetProtection insertRows="0" deleteRows="0"/>
  <mergeCells count="28">
    <mergeCell ref="I1:O1"/>
    <mergeCell ref="A2:O2"/>
    <mergeCell ref="A3:O3"/>
    <mergeCell ref="A4:O4"/>
    <mergeCell ref="N6:O6"/>
    <mergeCell ref="A7:A10"/>
    <mergeCell ref="B7:B10"/>
    <mergeCell ref="C7:C10"/>
    <mergeCell ref="F8:G8"/>
    <mergeCell ref="F9:F10"/>
    <mergeCell ref="A39:Q39"/>
    <mergeCell ref="A40:Q40"/>
    <mergeCell ref="A41:Q41"/>
    <mergeCell ref="R7:R10"/>
    <mergeCell ref="A42:Q42"/>
    <mergeCell ref="I10:O10"/>
    <mergeCell ref="N8:N9"/>
    <mergeCell ref="O8:O9"/>
    <mergeCell ref="H8:H10"/>
    <mergeCell ref="P8:P10"/>
    <mergeCell ref="G9:G10"/>
    <mergeCell ref="D7:P7"/>
    <mergeCell ref="D8:D10"/>
    <mergeCell ref="A38:Q38"/>
    <mergeCell ref="J8:M8"/>
    <mergeCell ref="I8:I9"/>
    <mergeCell ref="E8:E10"/>
    <mergeCell ref="Q7:Q10"/>
  </mergeCells>
  <printOptions/>
  <pageMargins left="0.2" right="0.17" top="0.31496062992126" bottom="0.31" header="0.15748031496063" footer="0.17"/>
  <pageSetup horizontalDpi="300" verticalDpi="300" orientation="landscape" paperSize="9" scale="45" r:id="rId2"/>
  <headerFooter alignWithMargins="0">
    <oddFooter>&amp;L&amp;8&amp;P&amp;R&amp;8&amp;F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Vahagn Arshakyan</dc:creator>
  <cp:keywords/>
  <dc:description/>
  <cp:lastModifiedBy>Zara Margaryan</cp:lastModifiedBy>
  <cp:lastPrinted>2023-02-24T14:05:03Z</cp:lastPrinted>
  <dcterms:created xsi:type="dcterms:W3CDTF">1999-06-15T07:19:13Z</dcterms:created>
  <dcterms:modified xsi:type="dcterms:W3CDTF">2023-03-17T12:23:20Z</dcterms:modified>
  <cp:category/>
  <cp:version/>
  <cp:contentType/>
  <cp:contentStatus/>
</cp:coreProperties>
</file>