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6930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<sst xmlns="http://schemas.openxmlformats.org/spreadsheetml/2006/main" count="198" uniqueCount="129">
  <si>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</si>
  <si>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</si>
  <si>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</si>
  <si>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</si>
  <si>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</si>
  <si>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</si>
  <si>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</si>
  <si>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</si>
  <si>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</si>
  <si>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</si>
  <si>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</si>
  <si>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</si>
  <si>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</si>
  <si>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</si>
  <si>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</si>
  <si>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</si>
  <si>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</si>
  <si>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</si>
  <si>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</si>
  <si>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</si>
  <si>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</si>
  <si>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</si>
  <si>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</si>
  <si>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</si>
  <si>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</si>
  <si>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</si>
  <si>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</si>
  <si>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</si>
  <si>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</si>
  <si>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</si>
  <si>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</si>
  <si>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20--թ</t>
  </si>
  <si>
    <t>1.2.1</t>
  </si>
  <si>
    <t>Միջոցառման դասիչը</t>
  </si>
  <si>
    <t>«Միջոցառման անվանումը»</t>
  </si>
  <si>
    <t>2017թ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</si>
  <si>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</si>
  <si>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</si>
  <si>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</si>
  <si>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</si>
  <si>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</si>
  <si>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</si>
  <si>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</si>
  <si>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</si>
  <si>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</si>
  <si>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</si>
  <si>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</si>
  <si>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</si>
  <si>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</si>
  <si>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</si>
  <si>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</si>
  <si>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[1]</t>
  </si>
  <si>
    <t>[2]</t>
  </si>
  <si>
    <t>[3]</t>
  </si>
  <si>
    <t>[4]</t>
  </si>
  <si>
    <t>լրացվում է Ծրագրի միջոցառման համապատասխան դասիչը, որի դիմաց 4-րդ սյունակում լրացվում է միջոցառման անվանումը:</t>
  </si>
  <si>
    <t>լրացվում է բյուջետային ծրագրի համապատասխան դասիչը, որի դիմաց 4-րդ սյունակում լրացվում է Ծրագրի անվանումը:</t>
  </si>
  <si>
    <t>լրացվում է բյուջետային ծախսերի տնտեսագիտական դասակարգման համապատասխան հոդվածի կոդը, որի դիմաց 4-րդ սյունակում լրացվում է հոդվածի անվանումը:</t>
  </si>
  <si>
    <t>լրացվում է աշխատանքի/օբյեկտի անվանումը:</t>
  </si>
  <si>
    <t>- 5-րդ սյունակում լրացվում է օբյեկտի/աշխատանքների նախահաշվային արժեքը:</t>
  </si>
  <si>
    <t>22</t>
  </si>
  <si>
    <t>Նախա-
հաշվային
արժեքը
(հազ. դրամ)</t>
  </si>
  <si>
    <t>- 6-րդ, 7-րդ, 8-րդ և 9-րդ սյունակներում լրացվում է 5-րդ սյունակում նշված նախահաշվային արժեքից կատարված և վճարված աշխատանքների արժեքներն ըստ տարիների, իսկ 10-րդ սյունակում ներկայացվում է այդ տարիներին կատարված և վճարված աշխատանքների արժեքների հանրագումարը: Անհրաժեշտության դեպքում կարող են ավելացվել սյունակներ:</t>
  </si>
  <si>
    <t>[5]</t>
  </si>
  <si>
    <t>լրացվում է տվյալ ոլորտի գլխադասային մարմնի կամ տվյալ ոլորտում գլխադասային չհանդիսացող մարմնի անվանումը: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</si>
  <si>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</si>
  <si>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</si>
  <si>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</si>
  <si>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</si>
  <si>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</si>
  <si>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</si>
  <si>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</si>
  <si>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</si>
  <si>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</si>
  <si>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</si>
  <si>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</si>
  <si>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</si>
  <si>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</si>
  <si>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</si>
  <si>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</si>
  <si>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</si>
  <si>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</si>
  <si>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</si>
  <si>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</si>
  <si>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</si>
  <si>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</si>
  <si>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2018թ</t>
  </si>
  <si>
    <t>2019թ</t>
  </si>
  <si>
    <t>Ընդամենը առ 01.01.20թ. դրությամբ</t>
  </si>
  <si>
    <t>2020թ.</t>
  </si>
  <si>
    <t>2023թ</t>
  </si>
  <si>
    <t>11-րդ և 12-րդ սյունակներում լրացվում է ՀՀ 2020 թվականի պետական բյուջեով նախատեսված և սպասողական կատարողական ֆինանսական ցուցանիշները: Նախատեսված և սպասողական կատարողական ցուցանիշների միջև տարբերության դեպքում անհրաժեշտ է 22-րդ` «Ծանոթություն» սյունակում ներկայացնել այդ տարբերության մեկնաբանությունները:</t>
  </si>
  <si>
    <t>15-րդ, 16-րդ, 17-րդ և 18-րդ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</si>
  <si>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- 5-րդ սյունակում լրացվում է մինչև 2019 թվականը ներառյալ կատարված աշխատանքների կատարողական ցուցանիշները:</t>
  </si>
  <si>
    <t>6-րդ և 7-րդ սյունակներում լրացվում է ՀՀ 2020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</si>
  <si>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</si>
  <si>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Քրեակատարողական ծառայություններ</t>
  </si>
  <si>
    <t>3100X</t>
  </si>
  <si>
    <t xml:space="preserve">«Միջոցառումն իրականացնող պետական մարմնի անվանումը» </t>
  </si>
  <si>
    <t>Նախագծհետազոտական ծախսեր</t>
  </si>
  <si>
    <t>Շենքերի և շինությունների կապիտալ վերանորոգում</t>
  </si>
  <si>
    <t>Շենքերի և շինությունների շինարարություն</t>
  </si>
  <si>
    <t>ՀՀ արդարադատության նախարարություն</t>
  </si>
  <si>
    <t>Անհրաժեշտ է կառուցել նոր շենք, որը պետք է հարմարեցված լինի առնվազն 130 -150 անձի գործունեության համար: Շենքային պայմանները նախատեսելիս անհրաժեշտ է հաշվի առնել, որ Կոմիտեն իրականացնելու է և՛օպերատիվ-հետախուզական,  և՛ քննչական գործառույթներ: Շենքը պետք է ունենա առնվազն 2 մուտք, յուրաքանչյուր քննիչի համար հարցաքննություն իրականացնելու առանձնասենյակներ</t>
  </si>
  <si>
    <t>ՀՀ արդարադատության նախարարության քրեակատարողական ծառայություն</t>
  </si>
  <si>
    <t>2022թ. ծրագրի նախագիծ</t>
  </si>
  <si>
    <t>2024թ</t>
  </si>
  <si>
    <t>Քրեակատարողական հիմնարկների օպտիմալացում, շենքային պայմանների բավարարում</t>
  </si>
  <si>
    <t>Մնացորդը 01.01.22թ. դրությամբ</t>
  </si>
  <si>
    <t>§²ñÙ³íÇñ¦ ùñ»³Ï³ï³ñáÕ³Ï³Ý ÑÇÙÝ³ñÏáõÙ ³ñ¹Ç ÇÝÅ»Ý»ñ³ï»ËÝÇÏ³Ï³Ý ¨ ³Ýíï³Ý·áõÃÛ³Ý Ñ³Ù³Ï³ñ·Ç Ý»ñ¹ñáõÙ</t>
  </si>
  <si>
    <t xml:space="preserve">§²ñÙ³íÇñ¦ ùñ»³Ï³ï³ñáÕ³Ï³Ý ÑÇÙÝ³ñÏÇ û¹³÷áËáõÃÛ³Ý ¨ û¹áñ³ÏÙ³Ý Ñ³Ù³Ï³ñ·»ñÇ Ý»ñ¹ÝáõÙ. </t>
  </si>
  <si>
    <t>Շáõñç 1200 Éñ³Ï³½Ù áõÝ»óáÕ ùñ»³Ï³ï³ñáÕ³Ï³Ý Ýáñ ÑÇÙÝ³ñÏÇ Ï³éáõóáõÙ</t>
  </si>
  <si>
    <t>§ºñ¨³Ý-Î»ÝïñáÝ¦ ùñ»³Ï³ï³ñáÕ³Ï³Ý ÑÇÙÝ³ñÏÇ Ýáñ Ñ³Ù³ÉÇñ ÑÇÙÝ³ñÏÇ Ï³éáõóáõÙ</t>
  </si>
  <si>
    <t>§Ðñ³½¹³Ý¦ ùñ»³Ï³ï³ñáÕ³Ï³Ý ÑÇÙÝ³ñÏÇ Ýáñ Ñ³Ù³ÉÇñ ÑÇÙÝ³ñÏÇ Ï³éáõóáõÙ §ê¨³Ý¦ ùñ»³Ï³ï³ñáÕ³Ï³Ý ÑÇÙÝ³ñÏÇ ï³ñ³ÍùáõÙ</t>
  </si>
  <si>
    <t>§¶áñÇë¦ ùñ»³Ï³ï³ñáÕ³Ï³Ý ÑÇÙÝ³ñÏÇ Ýáñ Ñ³Ù³ÉÇñÇ Ï³éáõóáõÙ</t>
  </si>
  <si>
    <t>§²ñÙ³íÇñ¦ ùñ»³Ï³ï³ñáÕ³Ï³Ý ÑÇÙÝ³ñÏáõÙ ëï³óÇáÝ³ñ ÑÇí³Ý¹³ÝáóÇ Ï³ñáÕáõÃÛáõÝÝ»ñÇ ½³ñ·³óáõÙ,  í»ñ³Ï³éáõóáõÙ</t>
  </si>
  <si>
    <t>§²ñÙ³íÇñ¦ ùñ»³Ï³ï³ñáÕ³Ï³Ý ÑÇÙÝ³ñÏáõÙ ³ñ¹Ç ÇÝÅ»Ý»ñ³ï»ËÝÇÏ³Ï³Ý ¨ ³Ýíï³Ý·áõÃÛ³Ý Ñ³Ù³Ï³ñ·Ç Ý»ñ¹ñÙ³Ý ³ßË³ï³ÝùÝ»ñ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</si>
  <si>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Ù³ëÝ³ß»ÝùÇ í»ñ³Ýáñá·áõÙ</t>
  </si>
  <si>
    <t>§²ñÙ³íÇñ¦ ùñ»³Ï³ï³ñáÕ³Ï³Ý ÑÇÙÝ³ñÏáõÙ ëï³óÇáÝ³ñ ÑÇí³Ý¹³ÝáóÇ Ï³éáõóáõÙ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</si>
  <si>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</si>
  <si>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</si>
  <si>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Այլ սարքեր և սարքավորումներ</t>
  </si>
  <si>
    <t>Պրոբացիայի ծառայությանը էլեկտրոնային հսկողության միջոցների տրամադրում</t>
  </si>
  <si>
    <t>1.3.1</t>
  </si>
  <si>
    <t xml:space="preserve"> ՀՀ 2022-2024 թվականների պետական բյուջեների հաշվին </t>
  </si>
  <si>
    <t>2021թ.</t>
  </si>
  <si>
    <t>Նախորդ տարիներին կատարված աշխատանքները առ 01.01.20թ. դրությամբ</t>
  </si>
  <si>
    <t>Էլեկտրոնային հսկողության միջոցներ</t>
  </si>
  <si>
    <t xml:space="preserve">ՀՀ արդարադատության նախարարության   2022-2024 թվականների պետական բյուջեների հաշվին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</si>
</sst>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&quot;ð.&quot;;\-#,##0&quot;ð.&quot;"/>
    <numFmt numFmtId="187" formatCode="#,##0&quot;ð.&quot;;[Red]\-#,##0&quot;ð.&quot;"/>
    <numFmt numFmtId="188" formatCode="#,##0.00&quot;ð.&quot;;\-#,##0.00&quot;ð.&quot;"/>
    <numFmt numFmtId="189" formatCode="#,##0.00&quot;ð.&quot;;[Red]\-#,##0.00&quot;ð.&quot;"/>
    <numFmt numFmtId="190" formatCode="_-* #,##0&quot;ð.&quot;_-;\-* #,##0&quot;ð.&quot;_-;_-* &quot;-&quot;&quot;ð.&quot;_-;_-@_-"/>
    <numFmt numFmtId="191" formatCode="_-* #,##0_ð_._-;\-* #,##0_ð_._-;_-* &quot;-&quot;_ð_._-;_-@_-"/>
    <numFmt numFmtId="192" formatCode="_-* #,##0.00&quot;ð.&quot;_-;\-* #,##0.00&quot;ð.&quot;_-;_-* &quot;-&quot;??&quot;ð.&quot;_-;_-@_-"/>
    <numFmt numFmtId="193" formatCode="_-* #,##0.00_ð_._-;\-* #,##0.00_ð_._-;_-* &quot;-&quot;??_ð_._-;_-@_-"/>
    <numFmt numFmtId="194" formatCode="#,##0\ &quot;z³&quot;;\-#,##0\ &quot;z³&quot;"/>
    <numFmt numFmtId="195" formatCode="#,##0\ &quot;z³&quot;;[Red]\-#,##0\ &quot;z³&quot;"/>
    <numFmt numFmtId="196" formatCode="#,##0.00\ &quot;z³&quot;;\-#,##0.00\ &quot;z³&quot;"/>
    <numFmt numFmtId="197" formatCode="#,##0.00\ &quot;z³&quot;;[Red]\-#,##0.00\ &quot;z³&quot;"/>
    <numFmt numFmtId="198" formatCode="_-* #,##0\ &quot;z³&quot;_-;\-* #,##0\ &quot;z³&quot;_-;_-* &quot;-&quot;\ &quot;z³&quot;_-;_-@_-"/>
    <numFmt numFmtId="199" formatCode="_-* #,##0\ _z_³_-;\-* #,##0\ _z_³_-;_-* &quot;-&quot;\ _z_³_-;_-@_-"/>
    <numFmt numFmtId="200" formatCode="_-* #,##0.00\ &quot;z³&quot;_-;\-* #,##0.00\ &quot;z³&quot;_-;_-* &quot;-&quot;??\ &quot;z³&quot;_-;_-@_-"/>
    <numFmt numFmtId="201" formatCode="_-* #,##0.00\ _z_³_-;\-* #,##0.00\ _z_³_-;_-* &quot;-&quot;??\ _z_³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* #,##0_-;\-* #,##0_-;_-* &quot;-&quot;_-;_-@_-"/>
    <numFmt numFmtId="208" formatCode="_-&quot;öS&quot;\ * #,##0.00_-;\-&quot;öS&quot;\ * #,##0.00_-;_-&quot;öS&quot;\ * &quot;-&quot;??_-;_-@_-"/>
    <numFmt numFmtId="209" formatCode="_-* #,##0.00_-;\-* #,##0.00_-;_-* &quot;-&quot;??_-;_-@_-"/>
    <numFmt numFmtId="210" formatCode="0.0"/>
    <numFmt numFmtId="211" formatCode="_(* #,##0.0_);_(* \(#,##0.0\);_(* &quot;-&quot;??_);_(@_)"/>
    <numFmt numFmtId="212" formatCode="_(* #,##0_);_(* \(#,##0\);_(* &quot;-&quot;??_);_(@_)"/>
    <numFmt numFmtId="213" formatCode="0.000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_);\(#,##0.0\)"/>
    <numFmt numFmtId="223" formatCode="[$-409]dd\ mmmm\,\ yyyy"/>
    <numFmt numFmtId="224" formatCode="_(* #,##0.0_);_(* \(#,##0.0\);_(* &quot;-&quot;?_);_(@_)"/>
  </numFmts>
  <fonts count="53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0"/>
      <name val="GHEA Grapalat"/>
      <family val="3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u val="single"/>
      <sz val="12"/>
      <color indexed="12"/>
      <name val="Arial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sz val="10"/>
      <color indexed="8"/>
      <name val="Arial Armenian"/>
      <family val="2"/>
    </font>
    <font>
      <b/>
      <i/>
      <sz val="11"/>
      <color indexed="8"/>
      <name val="GHEA Grapalat"/>
      <family val="3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  <font>
      <b/>
      <i/>
      <sz val="11"/>
      <color theme="1"/>
      <name val="GHEA Grapalat"/>
      <family val="3"/>
    </font>
    <font>
      <sz val="10"/>
      <color theme="1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27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1" fontId="0" fillId="0" borderId="0" xfId="0" applyAlignment="1">
      <alignment/>
    </xf>
    <xf numFmtId="222" fontId="6" fillId="0" borderId="0" xfId="0" applyNumberFormat="1" applyFont="1" applyBorder="1" applyAlignment="1">
      <alignment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vertical="center" wrapText="1"/>
    </xf>
    <xf numFmtId="222" fontId="6" fillId="32" borderId="0" xfId="0" applyNumberFormat="1" applyFont="1" applyFill="1" applyBorder="1" applyAlignment="1">
      <alignment horizontal="center" vertical="center" wrapText="1"/>
    </xf>
    <xf numFmtId="222" fontId="6" fillId="32" borderId="0" xfId="0" applyNumberFormat="1" applyFont="1" applyFill="1" applyAlignment="1">
      <alignment horizontal="center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6" fillId="32" borderId="9" xfId="0" applyNumberFormat="1" applyFont="1" applyFill="1" applyBorder="1" applyAlignment="1" quotePrefix="1">
      <alignment horizontal="center" vertical="center" wrapText="1"/>
    </xf>
    <xf numFmtId="222" fontId="5" fillId="33" borderId="9" xfId="0" applyNumberFormat="1" applyFont="1" applyFill="1" applyBorder="1" applyAlignment="1">
      <alignment horizontal="center" vertical="center" wrapText="1"/>
    </xf>
    <xf numFmtId="222" fontId="6" fillId="33" borderId="9" xfId="0" applyNumberFormat="1" applyFont="1" applyFill="1" applyBorder="1" applyAlignment="1">
      <alignment vertical="center" wrapText="1"/>
    </xf>
    <xf numFmtId="222" fontId="5" fillId="0" borderId="9" xfId="0" applyNumberFormat="1" applyFont="1" applyBorder="1" applyAlignment="1">
      <alignment horizontal="left" vertical="center" wrapText="1"/>
    </xf>
    <xf numFmtId="222" fontId="6" fillId="0" borderId="9" xfId="0" applyNumberFormat="1" applyFont="1" applyBorder="1" applyAlignment="1">
      <alignment vertical="center" wrapText="1"/>
    </xf>
    <xf numFmtId="222" fontId="5" fillId="33" borderId="9" xfId="0" applyNumberFormat="1" applyFont="1" applyFill="1" applyBorder="1" applyAlignment="1">
      <alignment vertical="center"/>
    </xf>
    <xf numFmtId="222" fontId="5" fillId="33" borderId="9" xfId="0" applyNumberFormat="1" applyFont="1" applyFill="1" applyBorder="1" applyAlignment="1" quotePrefix="1">
      <alignment horizontal="center" vertical="center" wrapText="1"/>
    </xf>
    <xf numFmtId="222" fontId="7" fillId="33" borderId="9" xfId="0" applyNumberFormat="1" applyFont="1" applyFill="1" applyBorder="1" applyAlignment="1">
      <alignment vertical="center" wrapText="1"/>
    </xf>
    <xf numFmtId="222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0" xfId="0" applyNumberFormat="1" applyFont="1" applyAlignment="1">
      <alignment vertical="center" wrapText="1"/>
    </xf>
    <xf numFmtId="222" fontId="5" fillId="0" borderId="9" xfId="0" applyNumberFormat="1" applyFont="1" applyBorder="1" applyAlignment="1" applyProtection="1">
      <alignment vertical="center" wrapText="1"/>
      <protection/>
    </xf>
    <xf numFmtId="222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vertical="center" wrapText="1"/>
      <protection/>
    </xf>
    <xf numFmtId="222" fontId="5" fillId="0" borderId="0" xfId="0" applyNumberFormat="1" applyFont="1" applyAlignment="1" applyProtection="1">
      <alignment vertical="center" wrapText="1"/>
      <protection/>
    </xf>
    <xf numFmtId="222" fontId="5" fillId="0" borderId="9" xfId="0" applyNumberFormat="1" applyFont="1" applyBorder="1" applyAlignment="1" applyProtection="1">
      <alignment horizontal="center" vertical="center" wrapText="1"/>
      <protection/>
    </xf>
    <xf numFmtId="222" fontId="5" fillId="0" borderId="9" xfId="0" applyNumberFormat="1" applyFont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Border="1" applyAlignment="1" applyProtection="1">
      <alignment vertical="center" wrapText="1"/>
      <protection/>
    </xf>
    <xf numFmtId="222" fontId="7" fillId="0" borderId="9" xfId="0" applyNumberFormat="1" applyFont="1" applyBorder="1" applyAlignment="1" applyProtection="1">
      <alignment horizontal="center" vertical="center" wrapText="1"/>
      <protection/>
    </xf>
    <xf numFmtId="222" fontId="7" fillId="0" borderId="0" xfId="0" applyNumberFormat="1" applyFont="1" applyAlignment="1" applyProtection="1">
      <alignment vertical="center" wrapText="1"/>
      <protection/>
    </xf>
    <xf numFmtId="222" fontId="6" fillId="0" borderId="9" xfId="0" applyNumberFormat="1" applyFont="1" applyBorder="1" applyAlignment="1" applyProtection="1">
      <alignment vertical="center" wrapText="1"/>
      <protection locked="0"/>
    </xf>
    <xf numFmtId="222" fontId="6" fillId="0" borderId="9" xfId="0" applyNumberFormat="1" applyFont="1" applyBorder="1" applyAlignment="1" applyProtection="1">
      <alignment horizontal="center" vertical="center" wrapText="1"/>
      <protection locked="0"/>
    </xf>
    <xf numFmtId="222" fontId="6" fillId="0" borderId="9" xfId="42" applyNumberFormat="1" applyFont="1" applyBorder="1" applyAlignment="1" applyProtection="1">
      <alignment horizontal="right" vertical="center" wrapText="1"/>
      <protection locked="0"/>
    </xf>
    <xf numFmtId="222" fontId="6" fillId="0" borderId="9" xfId="42" applyNumberFormat="1" applyFont="1" applyBorder="1" applyAlignment="1" applyProtection="1">
      <alignment horizontal="center" vertical="center" wrapText="1"/>
      <protection locked="0"/>
    </xf>
    <xf numFmtId="222" fontId="6" fillId="0" borderId="0" xfId="0" applyNumberFormat="1" applyFont="1" applyAlignment="1" applyProtection="1">
      <alignment vertical="center" wrapText="1"/>
      <protection locked="0"/>
    </xf>
    <xf numFmtId="222" fontId="6" fillId="0" borderId="10" xfId="0" applyNumberFormat="1" applyFont="1" applyBorder="1" applyAlignment="1" applyProtection="1">
      <alignment horizontal="center" vertical="center" wrapText="1"/>
      <protection locked="0"/>
    </xf>
    <xf numFmtId="222" fontId="8" fillId="0" borderId="9" xfId="0" applyNumberFormat="1" applyFont="1" applyBorder="1" applyAlignment="1" applyProtection="1">
      <alignment vertical="center" wrapText="1"/>
      <protection locked="0"/>
    </xf>
    <xf numFmtId="222" fontId="8" fillId="0" borderId="9" xfId="0" applyNumberFormat="1" applyFont="1" applyBorder="1" applyAlignment="1" applyProtection="1" quotePrefix="1">
      <alignment vertical="center" wrapText="1"/>
      <protection locked="0"/>
    </xf>
    <xf numFmtId="222" fontId="6" fillId="0" borderId="0" xfId="0" applyNumberFormat="1" applyFont="1" applyAlignment="1" quotePrefix="1">
      <alignment horizontal="right" vertical="center" wrapText="1"/>
    </xf>
    <xf numFmtId="222" fontId="6" fillId="0" borderId="0" xfId="0" applyNumberFormat="1" applyFont="1" applyAlignment="1" quotePrefix="1">
      <alignment vertical="center" wrapText="1"/>
    </xf>
    <xf numFmtId="222" fontId="8" fillId="33" borderId="9" xfId="0" applyNumberFormat="1" applyFont="1" applyFill="1" applyBorder="1" applyAlignment="1" applyProtection="1">
      <alignment vertical="center" wrapText="1"/>
      <protection locked="0"/>
    </xf>
    <xf numFmtId="222" fontId="6" fillId="33" borderId="9" xfId="42" applyNumberFormat="1" applyFont="1" applyFill="1" applyBorder="1" applyAlignment="1" applyProtection="1">
      <alignment horizontal="right" vertical="center" wrapText="1"/>
      <protection locked="0"/>
    </xf>
    <xf numFmtId="39" fontId="6" fillId="0" borderId="9" xfId="0" applyNumberFormat="1" applyFont="1" applyBorder="1" applyAlignment="1" applyProtection="1">
      <alignment horizontal="center" vertical="center" wrapText="1"/>
      <protection locked="0"/>
    </xf>
    <xf numFmtId="1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1" fontId="9" fillId="0" borderId="9" xfId="0" applyFont="1" applyBorder="1" applyAlignment="1">
      <alignment wrapText="1"/>
    </xf>
    <xf numFmtId="1" fontId="5" fillId="33" borderId="9" xfId="0" applyNumberFormat="1" applyFont="1" applyFill="1" applyBorder="1" applyAlignment="1">
      <alignment horizontal="center" vertical="center" wrapText="1"/>
    </xf>
    <xf numFmtId="39" fontId="6" fillId="0" borderId="0" xfId="0" applyNumberFormat="1" applyFont="1" applyAlignment="1" applyProtection="1">
      <alignment vertical="center" wrapText="1"/>
      <protection locked="0"/>
    </xf>
    <xf numFmtId="0" fontId="51" fillId="33" borderId="11" xfId="0" applyNumberFormat="1" applyFont="1" applyFill="1" applyBorder="1" applyAlignment="1">
      <alignment vertical="top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9" xfId="0" applyNumberFormat="1" applyFont="1" applyFill="1" applyBorder="1" applyAlignment="1" applyProtection="1">
      <alignment vertical="center" wrapText="1"/>
      <protection/>
    </xf>
    <xf numFmtId="222" fontId="5" fillId="0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>
      <alignment vertical="center" wrapText="1"/>
    </xf>
    <xf numFmtId="22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22" fontId="6" fillId="0" borderId="9" xfId="0" applyNumberFormat="1" applyFont="1" applyFill="1" applyBorder="1" applyAlignment="1" applyProtection="1">
      <alignment vertical="center" wrapText="1"/>
      <protection locked="0"/>
    </xf>
    <xf numFmtId="222" fontId="7" fillId="0" borderId="9" xfId="0" applyNumberFormat="1" applyFont="1" applyFill="1" applyBorder="1" applyAlignment="1" applyProtection="1">
      <alignment vertical="center" wrapText="1"/>
      <protection locked="0"/>
    </xf>
    <xf numFmtId="222" fontId="6" fillId="0" borderId="9" xfId="42" applyNumberFormat="1" applyFont="1" applyFill="1" applyBorder="1" applyAlignment="1" applyProtection="1">
      <alignment horizontal="right" vertical="center" wrapText="1"/>
      <protection locked="0"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6" fillId="0" borderId="0" xfId="0" applyNumberFormat="1" applyFont="1" applyBorder="1" applyAlignment="1">
      <alignment horizontal="right"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32" borderId="12" xfId="0" applyNumberFormat="1" applyFont="1" applyFill="1" applyBorder="1" applyAlignment="1">
      <alignment horizontal="right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13" xfId="0" applyNumberFormat="1" applyFont="1" applyBorder="1" applyAlignment="1">
      <alignment horizontal="center" vertical="center" wrapText="1"/>
    </xf>
    <xf numFmtId="222" fontId="6" fillId="0" borderId="14" xfId="0" applyNumberFormat="1" applyFont="1" applyBorder="1" applyAlignment="1">
      <alignment horizontal="center" vertical="center" wrapText="1"/>
    </xf>
    <xf numFmtId="222" fontId="6" fillId="0" borderId="15" xfId="0" applyNumberFormat="1" applyFont="1" applyBorder="1" applyAlignment="1">
      <alignment horizontal="center" vertical="center" wrapText="1"/>
    </xf>
    <xf numFmtId="222" fontId="6" fillId="0" borderId="16" xfId="0" applyNumberFormat="1" applyFont="1" applyBorder="1" applyAlignment="1">
      <alignment horizontal="center" vertical="center" wrapText="1"/>
    </xf>
    <xf numFmtId="222" fontId="6" fillId="0" borderId="12" xfId="0" applyNumberFormat="1" applyFont="1" applyBorder="1" applyAlignment="1">
      <alignment horizontal="center" vertical="center" wrapText="1"/>
    </xf>
    <xf numFmtId="222" fontId="6" fillId="0" borderId="17" xfId="0" applyNumberFormat="1" applyFont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wrapText="1"/>
    </xf>
    <xf numFmtId="222" fontId="6" fillId="32" borderId="10" xfId="0" applyNumberFormat="1" applyFont="1" applyFill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textRotation="90" wrapText="1"/>
    </xf>
    <xf numFmtId="222" fontId="6" fillId="32" borderId="10" xfId="0" applyNumberFormat="1" applyFont="1" applyFill="1" applyBorder="1" applyAlignment="1">
      <alignment horizontal="center" vertical="center" textRotation="90" wrapText="1"/>
    </xf>
    <xf numFmtId="222" fontId="6" fillId="0" borderId="0" xfId="0" applyNumberFormat="1" applyFont="1" applyAlignment="1" quotePrefix="1">
      <alignment vertical="center" wrapText="1"/>
    </xf>
    <xf numFmtId="0" fontId="52" fillId="34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/>
    </xf>
    <xf numFmtId="0" fontId="10" fillId="35" borderId="21" xfId="0" applyNumberFormat="1" applyFont="1" applyFill="1" applyBorder="1" applyAlignment="1">
      <alignment/>
    </xf>
    <xf numFmtId="222" fontId="6" fillId="32" borderId="9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8" fillId="0" borderId="9" xfId="0" applyNumberFormat="1" applyFont="1" applyFill="1" applyBorder="1" applyAlignment="1" applyProtection="1">
      <alignment horizontal="center" vertical="center" wrapText="1"/>
      <protection/>
    </xf>
    <xf numFmtId="222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18343"/>
        <c:axId val="12020768"/>
      </c:bar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 val="autoZero"/>
        <c:auto val="0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 val="autoZero"/>
        <c:auto val="0"/>
        <c:lblOffset val="100"/>
        <c:tickLblSkip val="1"/>
        <c:noMultiLvlLbl val="0"/>
      </c:catAx>
      <c:valAx>
        <c:axId val="341581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3743325</xdr:colOff>
      <xdr:row>0</xdr:row>
      <xdr:rowOff>0</xdr:rowOff>
    </xdr:from>
    <xdr:to>
      <xdr:col>3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372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67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63"/>
  <sheetViews>
    <sheetView tabSelected="1" zoomScale="80" zoomScaleNormal="80" zoomScaleSheetLayoutView="100" zoomScalePageLayoutView="0" workbookViewId="0" topLeftCell="C1">
      <selection activeCell="S52" sqref="S52:T52"/>
    </sheetView>
  </sheetViews>
  <sheetFormatPr defaultColWidth="8.796875" defaultRowHeight="15"/>
  <cols>
    <col min="1" max="1" width="7.296875" style="4" customWidth="1"/>
    <col min="2" max="2" width="9.8984375" style="4" customWidth="1"/>
    <col min="3" max="3" width="10.3984375" style="9" customWidth="1"/>
    <col min="4" max="4" width="39.296875" style="4" customWidth="1"/>
    <col min="5" max="5" width="10.09765625" style="4" hidden="1" customWidth="1"/>
    <col min="6" max="6" width="7.3984375" style="4" hidden="1" customWidth="1"/>
    <col min="7" max="7" width="7.59765625" style="4" hidden="1" customWidth="1"/>
    <col min="8" max="8" width="7.19921875" style="4" hidden="1" customWidth="1"/>
    <col min="9" max="9" width="5.796875" style="4" hidden="1" customWidth="1"/>
    <col min="10" max="10" width="12.3984375" style="9" hidden="1" customWidth="1"/>
    <col min="11" max="11" width="9.796875" style="4" hidden="1" customWidth="1"/>
    <col min="12" max="12" width="10.09765625" style="4" hidden="1" customWidth="1"/>
    <col min="13" max="13" width="12.19921875" style="9" customWidth="1"/>
    <col min="14" max="14" width="14.3984375" style="4" customWidth="1"/>
    <col min="15" max="15" width="11.796875" style="4" customWidth="1"/>
    <col min="16" max="18" width="10" style="4" customWidth="1"/>
    <col min="19" max="19" width="12.19921875" style="4" customWidth="1"/>
    <col min="20" max="20" width="14.59765625" style="4" customWidth="1"/>
    <col min="21" max="21" width="13.796875" style="4" customWidth="1"/>
    <col min="22" max="22" width="43" style="4" customWidth="1"/>
    <col min="23" max="23" width="9.59765625" style="4" bestFit="1" customWidth="1"/>
    <col min="24" max="27" width="8.796875" style="4" customWidth="1"/>
    <col min="28" max="28" width="10" style="4" bestFit="1" customWidth="1"/>
    <col min="29" max="29" width="12.796875" style="4" customWidth="1"/>
    <col min="30" max="30" width="8.796875" style="4" customWidth="1"/>
    <col min="31" max="31" width="20.19921875" style="4" customWidth="1"/>
    <col min="32" max="16384" width="8.796875" style="4" customWidth="1"/>
  </cols>
  <sheetData>
    <row r="1" spans="3:20" s="1" customFormat="1" ht="18" customHeight="1">
      <c r="C1" s="2"/>
      <c r="J1" s="2"/>
      <c r="M1" s="2"/>
      <c r="N1" s="59" t="s">
        <v>68</v>
      </c>
      <c r="O1" s="59"/>
      <c r="P1" s="59"/>
      <c r="Q1" s="59"/>
      <c r="R1" s="59"/>
      <c r="S1" s="59"/>
      <c r="T1" s="59"/>
    </row>
    <row r="2" spans="1:20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6.5">
      <c r="A3" s="61" t="s">
        <v>128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6.5">
      <c r="A4" s="6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2" ht="16.5">
      <c r="A5" s="3" t="s">
        <v>0</v>
      </c>
      <c r="B5" s="3"/>
      <c r="C5" s="3"/>
      <c r="D5" s="5"/>
      <c r="E5" s="5"/>
      <c r="F5" s="5"/>
      <c r="G5" s="5"/>
      <c r="H5" s="5"/>
      <c r="I5" s="5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6"/>
      <c r="V5" s="6"/>
    </row>
    <row r="6" spans="1:2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2" t="s">
        <v>14</v>
      </c>
      <c r="T6" s="62"/>
      <c r="U6" s="5"/>
      <c r="V6" s="5"/>
    </row>
    <row r="7" spans="1:22" s="9" customFormat="1" ht="38.25" customHeight="1">
      <c r="A7" s="73" t="s">
        <v>42</v>
      </c>
      <c r="B7" s="73" t="s">
        <v>49</v>
      </c>
      <c r="C7" s="63" t="s">
        <v>50</v>
      </c>
      <c r="D7" s="63" t="s">
        <v>48</v>
      </c>
      <c r="E7" s="63" t="s">
        <v>61</v>
      </c>
      <c r="F7" s="65" t="s">
        <v>15</v>
      </c>
      <c r="G7" s="66"/>
      <c r="H7" s="66"/>
      <c r="I7" s="66"/>
      <c r="J7" s="67"/>
      <c r="K7" s="64" t="s">
        <v>89</v>
      </c>
      <c r="L7" s="64"/>
      <c r="M7" s="63" t="s">
        <v>108</v>
      </c>
      <c r="N7" s="63" t="s">
        <v>105</v>
      </c>
      <c r="O7" s="63" t="s">
        <v>19</v>
      </c>
      <c r="P7" s="63"/>
      <c r="Q7" s="63"/>
      <c r="R7" s="63"/>
      <c r="S7" s="63" t="s">
        <v>90</v>
      </c>
      <c r="T7" s="63" t="s">
        <v>106</v>
      </c>
      <c r="U7" s="63" t="s">
        <v>45</v>
      </c>
      <c r="V7" s="63" t="s">
        <v>65</v>
      </c>
    </row>
    <row r="8" spans="1:22" s="9" customFormat="1" ht="43.5" customHeight="1">
      <c r="A8" s="74"/>
      <c r="B8" s="74"/>
      <c r="C8" s="63"/>
      <c r="D8" s="63"/>
      <c r="E8" s="63"/>
      <c r="F8" s="68"/>
      <c r="G8" s="69"/>
      <c r="H8" s="69"/>
      <c r="I8" s="69"/>
      <c r="J8" s="70"/>
      <c r="K8" s="64"/>
      <c r="L8" s="64"/>
      <c r="M8" s="63"/>
      <c r="N8" s="63"/>
      <c r="O8" s="7" t="s">
        <v>27</v>
      </c>
      <c r="P8" s="7" t="s">
        <v>28</v>
      </c>
      <c r="Q8" s="7" t="s">
        <v>29</v>
      </c>
      <c r="R8" s="7" t="s">
        <v>30</v>
      </c>
      <c r="S8" s="63"/>
      <c r="T8" s="63"/>
      <c r="U8" s="63"/>
      <c r="V8" s="63"/>
    </row>
    <row r="9" spans="1:22" s="9" customFormat="1" ht="61.5" customHeight="1">
      <c r="A9" s="75"/>
      <c r="B9" s="75"/>
      <c r="C9" s="63"/>
      <c r="D9" s="63"/>
      <c r="E9" s="63"/>
      <c r="F9" s="10" t="s">
        <v>31</v>
      </c>
      <c r="G9" s="10" t="s">
        <v>35</v>
      </c>
      <c r="H9" s="10" t="s">
        <v>86</v>
      </c>
      <c r="I9" s="10" t="s">
        <v>87</v>
      </c>
      <c r="J9" s="7" t="s">
        <v>88</v>
      </c>
      <c r="K9" s="8" t="s">
        <v>16</v>
      </c>
      <c r="L9" s="8" t="s">
        <v>17</v>
      </c>
      <c r="M9" s="63"/>
      <c r="N9" s="63" t="s">
        <v>22</v>
      </c>
      <c r="O9" s="63"/>
      <c r="P9" s="63"/>
      <c r="Q9" s="63"/>
      <c r="R9" s="63"/>
      <c r="S9" s="63"/>
      <c r="T9" s="63"/>
      <c r="U9" s="63"/>
      <c r="V9" s="63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21</v>
      </c>
      <c r="H10" s="11" t="s">
        <v>7</v>
      </c>
      <c r="I10" s="11" t="s">
        <v>8</v>
      </c>
      <c r="J10" s="11" t="s">
        <v>44</v>
      </c>
      <c r="K10" s="11" t="s">
        <v>43</v>
      </c>
      <c r="L10" s="11" t="s">
        <v>9</v>
      </c>
      <c r="M10" s="11" t="s">
        <v>47</v>
      </c>
      <c r="N10" s="11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46</v>
      </c>
      <c r="V10" s="11" t="s">
        <v>60</v>
      </c>
    </row>
    <row r="11" spans="1:22" ht="16.5">
      <c r="A11" s="71"/>
      <c r="B11" s="71"/>
      <c r="C11" s="71"/>
      <c r="D11" s="12" t="s">
        <v>18</v>
      </c>
      <c r="E11" s="13" t="e">
        <f>E13+#REF!</f>
        <v>#REF!</v>
      </c>
      <c r="F11" s="13" t="e">
        <f>F13+#REF!</f>
        <v>#REF!</v>
      </c>
      <c r="G11" s="13" t="e">
        <f>G13+#REF!</f>
        <v>#REF!</v>
      </c>
      <c r="H11" s="13" t="e">
        <f>H13+#REF!</f>
        <v>#REF!</v>
      </c>
      <c r="I11" s="13" t="e">
        <f>I13+#REF!</f>
        <v>#REF!</v>
      </c>
      <c r="J11" s="13" t="e">
        <f>J13+#REF!</f>
        <v>#REF!</v>
      </c>
      <c r="K11" s="13" t="e">
        <f>K13+#REF!</f>
        <v>#REF!</v>
      </c>
      <c r="L11" s="13" t="e">
        <f>L13+#REF!</f>
        <v>#REF!</v>
      </c>
      <c r="M11" s="13">
        <f>M13+M46</f>
        <v>0</v>
      </c>
      <c r="N11" s="13">
        <f aca="true" t="shared" si="0" ref="N11:U11">N13+N42+N48</f>
        <v>1875980.9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10120420.7</v>
      </c>
      <c r="T11" s="13">
        <f t="shared" si="0"/>
        <v>21104940.5</v>
      </c>
      <c r="U11" s="13">
        <f t="shared" si="0"/>
        <v>0</v>
      </c>
      <c r="V11" s="13">
        <f>V13</f>
        <v>0</v>
      </c>
    </row>
    <row r="12" spans="1:22" ht="16.5">
      <c r="A12" s="72"/>
      <c r="B12" s="72"/>
      <c r="C12" s="72"/>
      <c r="D12" s="14" t="s">
        <v>19</v>
      </c>
      <c r="E12" s="15"/>
      <c r="F12" s="15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0" customFormat="1" ht="54.75" customHeight="1">
      <c r="A13" s="46">
        <v>1120</v>
      </c>
      <c r="B13" s="16"/>
      <c r="C13" s="17" t="s">
        <v>1</v>
      </c>
      <c r="D13" s="18" t="s">
        <v>96</v>
      </c>
      <c r="E13" s="19" t="e">
        <f>E15+#REF!</f>
        <v>#REF!</v>
      </c>
      <c r="F13" s="19" t="e">
        <f>F15+#REF!</f>
        <v>#REF!</v>
      </c>
      <c r="G13" s="19" t="e">
        <f>G15+#REF!</f>
        <v>#REF!</v>
      </c>
      <c r="H13" s="19" t="e">
        <f>H15+#REF!</f>
        <v>#REF!</v>
      </c>
      <c r="I13" s="19" t="e">
        <f>I15+#REF!</f>
        <v>#REF!</v>
      </c>
      <c r="J13" s="19" t="e">
        <f>J15+#REF!</f>
        <v>#REF!</v>
      </c>
      <c r="K13" s="19" t="e">
        <f>K15+#REF!</f>
        <v>#REF!</v>
      </c>
      <c r="L13" s="19" t="e">
        <f>L15+#REF!</f>
        <v>#REF!</v>
      </c>
      <c r="M13" s="19">
        <f>M15</f>
        <v>0</v>
      </c>
      <c r="N13" s="19">
        <f>N15</f>
        <v>1713500</v>
      </c>
      <c r="O13" s="19">
        <f aca="true" t="shared" si="1" ref="O13:U13">O15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10009261</v>
      </c>
      <c r="T13" s="19">
        <f t="shared" si="1"/>
        <v>20993731</v>
      </c>
      <c r="U13" s="19">
        <f t="shared" si="1"/>
        <v>0</v>
      </c>
      <c r="V13" s="19"/>
    </row>
    <row r="14" spans="1:22" ht="16.5">
      <c r="A14" s="15"/>
      <c r="B14" s="15"/>
      <c r="C14" s="10"/>
      <c r="D14" s="10" t="s">
        <v>19</v>
      </c>
      <c r="E14" s="10"/>
      <c r="F14" s="15"/>
      <c r="G14" s="15"/>
      <c r="H14" s="15"/>
      <c r="I14" s="15"/>
      <c r="J14" s="10"/>
      <c r="K14" s="15"/>
      <c r="L14" s="15"/>
      <c r="M14" s="10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55.5" customHeight="1">
      <c r="A15" s="21"/>
      <c r="B15" s="19" t="s">
        <v>97</v>
      </c>
      <c r="C15" s="22" t="s">
        <v>37</v>
      </c>
      <c r="D15" s="18" t="s">
        <v>107</v>
      </c>
      <c r="E15" s="19">
        <f>E17</f>
        <v>0</v>
      </c>
      <c r="F15" s="19">
        <f aca="true" t="shared" si="2" ref="F15:V15">F17</f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1713500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10009261</v>
      </c>
      <c r="T15" s="19">
        <f t="shared" si="2"/>
        <v>20993731</v>
      </c>
      <c r="U15" s="19">
        <f t="shared" si="2"/>
        <v>0</v>
      </c>
      <c r="V15" s="19">
        <f t="shared" si="2"/>
        <v>0</v>
      </c>
    </row>
    <row r="16" spans="1:22" s="24" customFormat="1" ht="25.5" customHeight="1">
      <c r="A16" s="21"/>
      <c r="B16" s="25"/>
      <c r="C16" s="26"/>
      <c r="D16" s="10" t="s">
        <v>19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4" customFormat="1" ht="42" customHeight="1">
      <c r="A17" s="21"/>
      <c r="B17" s="25"/>
      <c r="C17" s="22" t="s">
        <v>39</v>
      </c>
      <c r="D17" s="27" t="s">
        <v>98</v>
      </c>
      <c r="E17" s="19">
        <f aca="true" t="shared" si="3" ref="E17:V17">E19+E29+E33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1713500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10009261</v>
      </c>
      <c r="T17" s="19">
        <f t="shared" si="3"/>
        <v>20993731</v>
      </c>
      <c r="U17" s="19">
        <f t="shared" si="3"/>
        <v>0</v>
      </c>
      <c r="V17" s="19">
        <f t="shared" si="3"/>
        <v>0</v>
      </c>
    </row>
    <row r="18" spans="1:22" s="24" customFormat="1" ht="37.5" customHeight="1">
      <c r="A18" s="21"/>
      <c r="B18" s="25"/>
      <c r="C18" s="26"/>
      <c r="D18" s="10" t="s">
        <v>104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30" customFormat="1" ht="60.75" customHeight="1">
      <c r="A19" s="28"/>
      <c r="B19" s="29"/>
      <c r="C19" s="44">
        <v>5134</v>
      </c>
      <c r="D19" s="27" t="s">
        <v>99</v>
      </c>
      <c r="E19" s="27">
        <f>SUM(E21:E28)</f>
        <v>0</v>
      </c>
      <c r="F19" s="27">
        <f aca="true" t="shared" si="4" ref="F19:V19">SUM(F21:F28)</f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80250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27">
        <f t="shared" si="4"/>
        <v>427414</v>
      </c>
      <c r="T19" s="27">
        <f t="shared" si="4"/>
        <v>0</v>
      </c>
      <c r="U19" s="27">
        <f t="shared" si="4"/>
        <v>0</v>
      </c>
      <c r="V19" s="27">
        <f t="shared" si="4"/>
        <v>0</v>
      </c>
    </row>
    <row r="20" spans="1:22" s="35" customFormat="1" ht="36" customHeight="1">
      <c r="A20" s="31"/>
      <c r="B20" s="31"/>
      <c r="C20" s="43"/>
      <c r="D20" s="32" t="s">
        <v>20</v>
      </c>
      <c r="E20" s="31"/>
      <c r="F20" s="31"/>
      <c r="G20" s="31"/>
      <c r="H20" s="31"/>
      <c r="I20" s="31"/>
      <c r="J20" s="32"/>
      <c r="K20" s="33"/>
      <c r="L20" s="33"/>
      <c r="M20" s="34"/>
      <c r="N20" s="33"/>
      <c r="O20" s="33"/>
      <c r="P20" s="33"/>
      <c r="Q20" s="33"/>
      <c r="R20" s="33"/>
      <c r="S20" s="31"/>
      <c r="T20" s="31"/>
      <c r="U20" s="31"/>
      <c r="V20" s="31"/>
    </row>
    <row r="21" spans="1:32" s="35" customFormat="1" ht="33" customHeight="1">
      <c r="A21" s="31"/>
      <c r="B21" s="31"/>
      <c r="C21" s="36"/>
      <c r="D21" s="77" t="s">
        <v>111</v>
      </c>
      <c r="E21" s="78"/>
      <c r="F21" s="31"/>
      <c r="G21" s="31"/>
      <c r="H21" s="31"/>
      <c r="I21" s="31"/>
      <c r="J21" s="32">
        <f>SUM(E21:I21)</f>
        <v>0</v>
      </c>
      <c r="K21" s="33"/>
      <c r="L21" s="33"/>
      <c r="M21" s="34">
        <f>E21-J21-L21</f>
        <v>0</v>
      </c>
      <c r="N21" s="33"/>
      <c r="O21" s="33"/>
      <c r="P21" s="33"/>
      <c r="Q21" s="33"/>
      <c r="R21" s="33"/>
      <c r="S21" s="33">
        <v>417420</v>
      </c>
      <c r="T21" s="31"/>
      <c r="U21" s="31"/>
      <c r="V21" s="31"/>
      <c r="AB21" s="35">
        <f>S21+S34</f>
        <v>7868367</v>
      </c>
      <c r="AC21" s="35">
        <f>T21+T34</f>
        <v>11708631.000000002</v>
      </c>
      <c r="AE21" s="35">
        <f>SUM(AB21:AD21)</f>
        <v>19576998</v>
      </c>
      <c r="AF21" s="47">
        <f>AB21/AE21</f>
        <v>0.40191897654584224</v>
      </c>
    </row>
    <row r="22" spans="1:32" s="35" customFormat="1" ht="30" customHeight="1">
      <c r="A22" s="31"/>
      <c r="B22" s="31"/>
      <c r="C22" s="36"/>
      <c r="D22" s="77" t="s">
        <v>112</v>
      </c>
      <c r="E22" s="78"/>
      <c r="F22" s="31"/>
      <c r="G22" s="31"/>
      <c r="H22" s="31"/>
      <c r="I22" s="31"/>
      <c r="J22" s="32"/>
      <c r="K22" s="33"/>
      <c r="L22" s="33"/>
      <c r="M22" s="34"/>
      <c r="N22" s="33"/>
      <c r="O22" s="33"/>
      <c r="P22" s="33"/>
      <c r="Q22" s="33"/>
      <c r="R22" s="33"/>
      <c r="S22" s="33"/>
      <c r="T22" s="31"/>
      <c r="U22" s="31"/>
      <c r="V22" s="31"/>
      <c r="AB22" s="35">
        <f>S22+S35</f>
        <v>932400</v>
      </c>
      <c r="AC22" s="35">
        <f>T22+T35</f>
        <v>2175600</v>
      </c>
      <c r="AE22" s="35">
        <f>SUM(AB22:AD22)</f>
        <v>3108000</v>
      </c>
      <c r="AF22" s="47">
        <f>AB22/AE22</f>
        <v>0.3</v>
      </c>
    </row>
    <row r="23" spans="1:22" s="35" customFormat="1" ht="47.25" customHeight="1">
      <c r="A23" s="31"/>
      <c r="B23" s="31"/>
      <c r="C23" s="36"/>
      <c r="D23" s="77" t="s">
        <v>113</v>
      </c>
      <c r="E23" s="78"/>
      <c r="F23" s="31"/>
      <c r="G23" s="31"/>
      <c r="H23" s="31"/>
      <c r="I23" s="31"/>
      <c r="J23" s="32"/>
      <c r="K23" s="33"/>
      <c r="L23" s="33"/>
      <c r="M23" s="34"/>
      <c r="N23" s="57">
        <v>0</v>
      </c>
      <c r="O23" s="33"/>
      <c r="P23" s="33"/>
      <c r="Q23" s="33"/>
      <c r="R23" s="33"/>
      <c r="S23" s="33"/>
      <c r="T23" s="31"/>
      <c r="U23" s="31"/>
      <c r="V23" s="31"/>
    </row>
    <row r="24" spans="1:22" s="35" customFormat="1" ht="36" customHeight="1">
      <c r="A24" s="31"/>
      <c r="B24" s="31"/>
      <c r="C24" s="36"/>
      <c r="D24" s="77" t="s">
        <v>114</v>
      </c>
      <c r="E24" s="78"/>
      <c r="F24" s="31"/>
      <c r="G24" s="31"/>
      <c r="H24" s="31"/>
      <c r="I24" s="31"/>
      <c r="J24" s="32"/>
      <c r="K24" s="33"/>
      <c r="L24" s="33"/>
      <c r="M24" s="34"/>
      <c r="N24" s="57"/>
      <c r="O24" s="33"/>
      <c r="P24" s="33"/>
      <c r="Q24" s="33"/>
      <c r="R24" s="33"/>
      <c r="S24" s="33">
        <v>9994</v>
      </c>
      <c r="T24" s="31"/>
      <c r="U24" s="31"/>
      <c r="V24" s="31"/>
    </row>
    <row r="25" spans="1:22" s="35" customFormat="1" ht="47.25" customHeight="1">
      <c r="A25" s="31"/>
      <c r="B25" s="31"/>
      <c r="C25" s="36"/>
      <c r="D25" s="77" t="s">
        <v>110</v>
      </c>
      <c r="E25" s="78"/>
      <c r="F25" s="31"/>
      <c r="G25" s="31"/>
      <c r="H25" s="31"/>
      <c r="I25" s="31"/>
      <c r="J25" s="32"/>
      <c r="K25" s="33"/>
      <c r="L25" s="33"/>
      <c r="M25" s="34"/>
      <c r="N25" s="57"/>
      <c r="O25" s="33"/>
      <c r="P25" s="33"/>
      <c r="Q25" s="33"/>
      <c r="R25" s="33"/>
      <c r="S25" s="31"/>
      <c r="T25" s="31"/>
      <c r="U25" s="31"/>
      <c r="V25" s="31"/>
    </row>
    <row r="26" spans="1:22" s="35" customFormat="1" ht="58.5" customHeight="1">
      <c r="A26" s="31"/>
      <c r="B26" s="31"/>
      <c r="C26" s="36"/>
      <c r="D26" s="77" t="s">
        <v>115</v>
      </c>
      <c r="E26" s="79"/>
      <c r="F26" s="31"/>
      <c r="G26" s="31"/>
      <c r="H26" s="31"/>
      <c r="I26" s="31"/>
      <c r="J26" s="32"/>
      <c r="K26" s="33"/>
      <c r="L26" s="33"/>
      <c r="M26" s="34"/>
      <c r="N26" s="57">
        <v>3750</v>
      </c>
      <c r="O26" s="33"/>
      <c r="P26" s="33"/>
      <c r="Q26" s="33"/>
      <c r="R26" s="33"/>
      <c r="S26" s="31"/>
      <c r="T26" s="31"/>
      <c r="U26" s="31"/>
      <c r="V26" s="31"/>
    </row>
    <row r="27" spans="1:22" s="35" customFormat="1" ht="43.5" customHeight="1">
      <c r="A27" s="31"/>
      <c r="B27" s="31"/>
      <c r="C27" s="36"/>
      <c r="D27" s="77" t="s">
        <v>116</v>
      </c>
      <c r="E27" s="79"/>
      <c r="F27" s="31"/>
      <c r="G27" s="31"/>
      <c r="H27" s="31"/>
      <c r="I27" s="31"/>
      <c r="J27" s="32"/>
      <c r="K27" s="33"/>
      <c r="L27" s="33"/>
      <c r="M27" s="34"/>
      <c r="N27" s="57">
        <v>36000</v>
      </c>
      <c r="O27" s="33"/>
      <c r="P27" s="33"/>
      <c r="Q27" s="33"/>
      <c r="R27" s="33"/>
      <c r="S27" s="31"/>
      <c r="T27" s="31"/>
      <c r="U27" s="31"/>
      <c r="V27" s="31"/>
    </row>
    <row r="28" spans="1:22" s="35" customFormat="1" ht="55.5" customHeight="1">
      <c r="A28" s="31"/>
      <c r="B28" s="31"/>
      <c r="C28" s="36"/>
      <c r="D28" s="77" t="s">
        <v>117</v>
      </c>
      <c r="E28" s="78"/>
      <c r="F28" s="31"/>
      <c r="G28" s="31"/>
      <c r="H28" s="31"/>
      <c r="I28" s="31"/>
      <c r="J28" s="32">
        <f>SUM(E28:I28)</f>
        <v>0</v>
      </c>
      <c r="K28" s="33"/>
      <c r="L28" s="33"/>
      <c r="M28" s="34">
        <f>E28-J28-L28</f>
        <v>0</v>
      </c>
      <c r="N28" s="57">
        <v>40500</v>
      </c>
      <c r="O28" s="33"/>
      <c r="P28" s="33"/>
      <c r="Q28" s="33"/>
      <c r="R28" s="33"/>
      <c r="S28" s="31"/>
      <c r="T28" s="31"/>
      <c r="U28" s="31"/>
      <c r="V28" s="31"/>
    </row>
    <row r="29" spans="1:22" s="30" customFormat="1" ht="60.75" customHeight="1">
      <c r="A29" s="28"/>
      <c r="B29" s="29"/>
      <c r="C29" s="44">
        <v>5113</v>
      </c>
      <c r="D29" s="27" t="s">
        <v>100</v>
      </c>
      <c r="E29" s="27">
        <f>SUM(E30:E32)</f>
        <v>0</v>
      </c>
      <c r="F29" s="27">
        <f aca="true" t="shared" si="5" ref="F29:V29">SUM(F30:F32)</f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1362000</v>
      </c>
      <c r="O29" s="27">
        <f t="shared" si="5"/>
        <v>0</v>
      </c>
      <c r="P29" s="27">
        <f t="shared" si="5"/>
        <v>0</v>
      </c>
      <c r="Q29" s="27">
        <f t="shared" si="5"/>
        <v>0</v>
      </c>
      <c r="R29" s="27">
        <f t="shared" si="5"/>
        <v>0</v>
      </c>
      <c r="S29" s="27">
        <f t="shared" si="5"/>
        <v>0</v>
      </c>
      <c r="T29" s="27">
        <f t="shared" si="5"/>
        <v>0</v>
      </c>
      <c r="U29" s="27">
        <f t="shared" si="5"/>
        <v>0</v>
      </c>
      <c r="V29" s="27">
        <f t="shared" si="5"/>
        <v>0</v>
      </c>
    </row>
    <row r="30" spans="1:22" s="35" customFormat="1" ht="49.5" customHeight="1">
      <c r="A30" s="31"/>
      <c r="B30" s="31"/>
      <c r="C30" s="32"/>
      <c r="D30" s="77" t="s">
        <v>110</v>
      </c>
      <c r="E30" s="78"/>
      <c r="F30" s="31"/>
      <c r="G30" s="31"/>
      <c r="H30" s="31"/>
      <c r="I30" s="31"/>
      <c r="J30" s="32"/>
      <c r="K30" s="33"/>
      <c r="L30" s="33"/>
      <c r="M30" s="34"/>
      <c r="N30" s="57">
        <v>462000</v>
      </c>
      <c r="O30" s="33"/>
      <c r="P30" s="33"/>
      <c r="Q30" s="33"/>
      <c r="R30" s="33"/>
      <c r="S30" s="31"/>
      <c r="T30" s="31"/>
      <c r="U30" s="31"/>
      <c r="V30" s="31"/>
    </row>
    <row r="31" spans="1:22" s="35" customFormat="1" ht="47.25" customHeight="1">
      <c r="A31" s="31"/>
      <c r="B31" s="31"/>
      <c r="C31" s="36"/>
      <c r="D31" s="77" t="s">
        <v>109</v>
      </c>
      <c r="E31" s="79"/>
      <c r="F31" s="31"/>
      <c r="G31" s="31"/>
      <c r="H31" s="31"/>
      <c r="I31" s="31"/>
      <c r="J31" s="32">
        <f>SUM(E31:I31)</f>
        <v>0</v>
      </c>
      <c r="K31" s="33"/>
      <c r="L31" s="33"/>
      <c r="M31" s="34">
        <f>E31-J31-L31</f>
        <v>0</v>
      </c>
      <c r="N31" s="57">
        <v>900000</v>
      </c>
      <c r="O31" s="33"/>
      <c r="P31" s="33"/>
      <c r="Q31" s="33"/>
      <c r="R31" s="33"/>
      <c r="S31" s="31"/>
      <c r="T31" s="31"/>
      <c r="U31" s="31"/>
      <c r="V31" s="31"/>
    </row>
    <row r="32" spans="1:22" s="35" customFormat="1" ht="25.5" customHeight="1">
      <c r="A32" s="31"/>
      <c r="B32" s="31"/>
      <c r="C32" s="36"/>
      <c r="D32" s="38" t="s">
        <v>75</v>
      </c>
      <c r="E32" s="31"/>
      <c r="F32" s="31"/>
      <c r="G32" s="31"/>
      <c r="H32" s="31"/>
      <c r="I32" s="31"/>
      <c r="J32" s="32">
        <f>SUM(E32:I32)</f>
        <v>0</v>
      </c>
      <c r="K32" s="33"/>
      <c r="L32" s="33"/>
      <c r="M32" s="34">
        <f>E32-J32-L32</f>
        <v>0</v>
      </c>
      <c r="N32" s="33"/>
      <c r="O32" s="33"/>
      <c r="P32" s="33"/>
      <c r="Q32" s="33"/>
      <c r="R32" s="33"/>
      <c r="S32" s="31"/>
      <c r="T32" s="31"/>
      <c r="U32" s="31"/>
      <c r="V32" s="31"/>
    </row>
    <row r="33" spans="1:22" s="30" customFormat="1" ht="60.75" customHeight="1">
      <c r="A33" s="28"/>
      <c r="B33" s="29"/>
      <c r="C33" s="44">
        <v>5112</v>
      </c>
      <c r="D33" s="27" t="s">
        <v>101</v>
      </c>
      <c r="E33" s="27">
        <f>SUM(E34:E41)</f>
        <v>0</v>
      </c>
      <c r="F33" s="27">
        <f aca="true" t="shared" si="6" ref="F33:V33">SUM(F34:F41)</f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f t="shared" si="6"/>
        <v>0</v>
      </c>
      <c r="K33" s="27">
        <f t="shared" si="6"/>
        <v>0</v>
      </c>
      <c r="L33" s="27">
        <f t="shared" si="6"/>
        <v>0</v>
      </c>
      <c r="M33" s="27">
        <f t="shared" si="6"/>
        <v>0</v>
      </c>
      <c r="N33" s="27">
        <f t="shared" si="6"/>
        <v>271250</v>
      </c>
      <c r="O33" s="27">
        <f t="shared" si="6"/>
        <v>0</v>
      </c>
      <c r="P33" s="27">
        <f t="shared" si="6"/>
        <v>0</v>
      </c>
      <c r="Q33" s="27">
        <f t="shared" si="6"/>
        <v>0</v>
      </c>
      <c r="R33" s="27">
        <f t="shared" si="6"/>
        <v>0</v>
      </c>
      <c r="S33" s="27">
        <f>SUM(S34:S41)</f>
        <v>9581847</v>
      </c>
      <c r="T33" s="27">
        <f t="shared" si="6"/>
        <v>20993731</v>
      </c>
      <c r="U33" s="27">
        <f t="shared" si="6"/>
        <v>0</v>
      </c>
      <c r="V33" s="27">
        <f t="shared" si="6"/>
        <v>0</v>
      </c>
    </row>
    <row r="34" spans="1:23" s="35" customFormat="1" ht="30.75" customHeight="1">
      <c r="A34" s="31"/>
      <c r="B34" s="31"/>
      <c r="C34" s="32"/>
      <c r="D34" s="77" t="s">
        <v>111</v>
      </c>
      <c r="E34" s="78"/>
      <c r="F34" s="31"/>
      <c r="G34" s="31"/>
      <c r="H34" s="31"/>
      <c r="I34" s="31"/>
      <c r="J34" s="32"/>
      <c r="K34" s="33"/>
      <c r="L34" s="33"/>
      <c r="M34" s="34"/>
      <c r="N34" s="33"/>
      <c r="O34" s="33"/>
      <c r="P34" s="33"/>
      <c r="Q34" s="33"/>
      <c r="R34" s="33"/>
      <c r="S34" s="31">
        <v>7450947</v>
      </c>
      <c r="T34" s="33">
        <v>11708631.000000002</v>
      </c>
      <c r="U34" s="31"/>
      <c r="V34" s="31"/>
      <c r="W34" s="31">
        <v>2128842</v>
      </c>
    </row>
    <row r="35" spans="1:22" s="35" customFormat="1" ht="36" customHeight="1">
      <c r="A35" s="31"/>
      <c r="B35" s="31"/>
      <c r="C35" s="36"/>
      <c r="D35" s="77" t="s">
        <v>112</v>
      </c>
      <c r="E35" s="78"/>
      <c r="F35" s="31"/>
      <c r="G35" s="31"/>
      <c r="H35" s="31"/>
      <c r="I35" s="31"/>
      <c r="J35" s="32">
        <f>SUM(E35:I35)</f>
        <v>0</v>
      </c>
      <c r="K35" s="33"/>
      <c r="L35" s="33"/>
      <c r="M35" s="34">
        <f>E35-J35-L35</f>
        <v>0</v>
      </c>
      <c r="N35" s="33"/>
      <c r="O35" s="33"/>
      <c r="P35" s="33"/>
      <c r="Q35" s="33"/>
      <c r="R35" s="33"/>
      <c r="S35" s="31">
        <v>932400</v>
      </c>
      <c r="T35" s="33">
        <v>2175600</v>
      </c>
      <c r="U35" s="31"/>
      <c r="V35" s="31"/>
    </row>
    <row r="36" spans="1:23" s="35" customFormat="1" ht="47.25" customHeight="1">
      <c r="A36" s="31"/>
      <c r="B36" s="31"/>
      <c r="C36" s="36"/>
      <c r="D36" s="77" t="s">
        <v>113</v>
      </c>
      <c r="E36" s="78"/>
      <c r="F36" s="31"/>
      <c r="G36" s="31"/>
      <c r="H36" s="31"/>
      <c r="I36" s="31"/>
      <c r="J36" s="32"/>
      <c r="K36" s="33"/>
      <c r="L36" s="33"/>
      <c r="M36" s="34"/>
      <c r="N36" s="33">
        <v>0</v>
      </c>
      <c r="O36" s="33"/>
      <c r="P36" s="33"/>
      <c r="Q36" s="33"/>
      <c r="R36" s="33"/>
      <c r="S36" s="31"/>
      <c r="T36" s="31">
        <v>3391500</v>
      </c>
      <c r="U36" s="31"/>
      <c r="V36" s="31"/>
      <c r="W36" s="31">
        <v>1453500</v>
      </c>
    </row>
    <row r="37" spans="1:23" s="35" customFormat="1" ht="35.25" customHeight="1">
      <c r="A37" s="31"/>
      <c r="B37" s="31"/>
      <c r="C37" s="36"/>
      <c r="D37" s="77" t="s">
        <v>114</v>
      </c>
      <c r="E37" s="78"/>
      <c r="F37" s="31"/>
      <c r="G37" s="31"/>
      <c r="H37" s="31"/>
      <c r="I37" s="31"/>
      <c r="J37" s="32"/>
      <c r="K37" s="33"/>
      <c r="L37" s="33"/>
      <c r="M37" s="34"/>
      <c r="N37" s="33"/>
      <c r="O37" s="33"/>
      <c r="P37" s="33"/>
      <c r="Q37" s="33"/>
      <c r="R37" s="33"/>
      <c r="S37" s="33">
        <v>748500</v>
      </c>
      <c r="T37" s="31">
        <v>3493000</v>
      </c>
      <c r="U37" s="31"/>
      <c r="V37" s="31"/>
      <c r="W37" s="35">
        <v>748500</v>
      </c>
    </row>
    <row r="38" spans="1:22" s="35" customFormat="1" ht="47.25" customHeight="1">
      <c r="A38" s="31"/>
      <c r="B38" s="31"/>
      <c r="C38" s="36"/>
      <c r="D38" s="77" t="s">
        <v>110</v>
      </c>
      <c r="E38" s="78"/>
      <c r="F38" s="31"/>
      <c r="G38" s="31"/>
      <c r="H38" s="31"/>
      <c r="I38" s="31"/>
      <c r="J38" s="32"/>
      <c r="K38" s="33"/>
      <c r="L38" s="33"/>
      <c r="M38" s="34"/>
      <c r="N38" s="57">
        <v>0</v>
      </c>
      <c r="O38" s="33"/>
      <c r="P38" s="33"/>
      <c r="Q38" s="33"/>
      <c r="R38" s="33">
        <v>0</v>
      </c>
      <c r="S38" s="31">
        <v>0</v>
      </c>
      <c r="T38" s="31"/>
      <c r="U38" s="31"/>
      <c r="V38" s="31"/>
    </row>
    <row r="39" spans="1:22" s="35" customFormat="1" ht="33" customHeight="1">
      <c r="A39" s="31"/>
      <c r="B39" s="31"/>
      <c r="C39" s="36"/>
      <c r="D39" s="77" t="s">
        <v>118</v>
      </c>
      <c r="E39" s="79"/>
      <c r="F39" s="31"/>
      <c r="G39" s="31"/>
      <c r="H39" s="31"/>
      <c r="I39" s="31"/>
      <c r="J39" s="32"/>
      <c r="K39" s="33"/>
      <c r="L39" s="33"/>
      <c r="M39" s="34"/>
      <c r="N39" s="57">
        <v>46250</v>
      </c>
      <c r="O39" s="33"/>
      <c r="P39" s="33"/>
      <c r="Q39" s="33"/>
      <c r="R39" s="33"/>
      <c r="S39" s="31">
        <v>0</v>
      </c>
      <c r="T39" s="31"/>
      <c r="U39" s="31"/>
      <c r="V39" s="31"/>
    </row>
    <row r="40" spans="1:22" s="35" customFormat="1" ht="47.25" customHeight="1">
      <c r="A40" s="31"/>
      <c r="B40" s="31"/>
      <c r="C40" s="36"/>
      <c r="D40" s="77" t="s">
        <v>116</v>
      </c>
      <c r="E40" s="79"/>
      <c r="F40" s="31"/>
      <c r="G40" s="31"/>
      <c r="H40" s="31"/>
      <c r="I40" s="31"/>
      <c r="J40" s="32"/>
      <c r="K40" s="33"/>
      <c r="L40" s="33"/>
      <c r="M40" s="34"/>
      <c r="N40" s="57"/>
      <c r="O40" s="33"/>
      <c r="P40" s="33"/>
      <c r="Q40" s="33"/>
      <c r="R40" s="33"/>
      <c r="S40" s="31"/>
      <c r="T40" s="31"/>
      <c r="U40" s="31"/>
      <c r="V40" s="31"/>
    </row>
    <row r="41" spans="1:22" s="35" customFormat="1" ht="59.25" customHeight="1">
      <c r="A41" s="31"/>
      <c r="B41" s="31"/>
      <c r="C41" s="36"/>
      <c r="D41" s="77" t="s">
        <v>119</v>
      </c>
      <c r="E41" s="78"/>
      <c r="F41" s="31"/>
      <c r="G41" s="31"/>
      <c r="H41" s="31"/>
      <c r="I41" s="31"/>
      <c r="J41" s="32"/>
      <c r="K41" s="33"/>
      <c r="L41" s="33"/>
      <c r="M41" s="34"/>
      <c r="N41" s="57">
        <v>225000</v>
      </c>
      <c r="O41" s="33"/>
      <c r="P41" s="33"/>
      <c r="Q41" s="33"/>
      <c r="R41" s="33"/>
      <c r="S41" s="31">
        <v>450000</v>
      </c>
      <c r="T41" s="31">
        <v>225000</v>
      </c>
      <c r="U41" s="31"/>
      <c r="V41" s="31"/>
    </row>
    <row r="42" spans="1:22" s="24" customFormat="1" ht="55.5" customHeight="1">
      <c r="A42" s="21"/>
      <c r="B42" s="19" t="s">
        <v>97</v>
      </c>
      <c r="C42" s="58">
        <v>1.2</v>
      </c>
      <c r="D42" s="48" t="s">
        <v>120</v>
      </c>
      <c r="E42" s="19" t="e">
        <f>E46</f>
        <v>#REF!</v>
      </c>
      <c r="F42" s="19" t="e">
        <f aca="true" t="shared" si="7" ref="F42:M42">F46</f>
        <v>#REF!</v>
      </c>
      <c r="G42" s="19" t="e">
        <f t="shared" si="7"/>
        <v>#REF!</v>
      </c>
      <c r="H42" s="19" t="e">
        <f t="shared" si="7"/>
        <v>#REF!</v>
      </c>
      <c r="I42" s="19" t="e">
        <f t="shared" si="7"/>
        <v>#REF!</v>
      </c>
      <c r="J42" s="19" t="e">
        <f t="shared" si="7"/>
        <v>#REF!</v>
      </c>
      <c r="K42" s="19" t="e">
        <f t="shared" si="7"/>
        <v>#REF!</v>
      </c>
      <c r="L42" s="19" t="e">
        <f t="shared" si="7"/>
        <v>#REF!</v>
      </c>
      <c r="M42" s="19">
        <f t="shared" si="7"/>
        <v>0</v>
      </c>
      <c r="N42" s="19">
        <f>N44</f>
        <v>52480.9</v>
      </c>
      <c r="O42" s="19">
        <f aca="true" t="shared" si="8" ref="O42:V42">O44</f>
        <v>0</v>
      </c>
      <c r="P42" s="19">
        <f t="shared" si="8"/>
        <v>0</v>
      </c>
      <c r="Q42" s="19">
        <f t="shared" si="8"/>
        <v>0</v>
      </c>
      <c r="R42" s="19">
        <f t="shared" si="8"/>
        <v>0</v>
      </c>
      <c r="S42" s="19">
        <f t="shared" si="8"/>
        <v>1159.7</v>
      </c>
      <c r="T42" s="19">
        <f t="shared" si="8"/>
        <v>1209.5</v>
      </c>
      <c r="U42" s="19">
        <f t="shared" si="8"/>
        <v>0</v>
      </c>
      <c r="V42" s="19">
        <f t="shared" si="8"/>
        <v>0</v>
      </c>
    </row>
    <row r="43" spans="1:22" s="24" customFormat="1" ht="25.5" customHeight="1">
      <c r="A43" s="21"/>
      <c r="B43" s="25"/>
      <c r="C43" s="26"/>
      <c r="D43" s="10" t="s">
        <v>19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s="24" customFormat="1" ht="42" customHeight="1">
      <c r="A44" s="21"/>
      <c r="B44" s="25"/>
      <c r="C44" s="19" t="s">
        <v>32</v>
      </c>
      <c r="D44" s="27" t="s">
        <v>98</v>
      </c>
      <c r="E44" s="19" t="e">
        <f>E46+#REF!</f>
        <v>#REF!</v>
      </c>
      <c r="F44" s="19" t="e">
        <f>F46+#REF!</f>
        <v>#REF!</v>
      </c>
      <c r="G44" s="19" t="e">
        <f>G46+#REF!</f>
        <v>#REF!</v>
      </c>
      <c r="H44" s="19" t="e">
        <f>H46+#REF!</f>
        <v>#REF!</v>
      </c>
      <c r="I44" s="19" t="e">
        <f>I46+#REF!</f>
        <v>#REF!</v>
      </c>
      <c r="J44" s="19" t="e">
        <f>J46+#REF!</f>
        <v>#REF!</v>
      </c>
      <c r="K44" s="19" t="e">
        <f>K46+#REF!</f>
        <v>#REF!</v>
      </c>
      <c r="L44" s="19" t="e">
        <f>L46+#REF!</f>
        <v>#REF!</v>
      </c>
      <c r="M44" s="19">
        <v>0</v>
      </c>
      <c r="N44" s="19">
        <f>N46+N47</f>
        <v>52480.9</v>
      </c>
      <c r="O44" s="19">
        <f aca="true" t="shared" si="9" ref="O44:U44">O46+O47</f>
        <v>0</v>
      </c>
      <c r="P44" s="19">
        <f t="shared" si="9"/>
        <v>0</v>
      </c>
      <c r="Q44" s="19">
        <f t="shared" si="9"/>
        <v>0</v>
      </c>
      <c r="R44" s="19">
        <f t="shared" si="9"/>
        <v>0</v>
      </c>
      <c r="S44" s="19">
        <f t="shared" si="9"/>
        <v>1159.7</v>
      </c>
      <c r="T44" s="19">
        <f t="shared" si="9"/>
        <v>1209.5</v>
      </c>
      <c r="U44" s="19">
        <f t="shared" si="9"/>
        <v>0</v>
      </c>
      <c r="V44" s="19"/>
    </row>
    <row r="45" spans="1:22" s="24" customFormat="1" ht="25.5" customHeight="1">
      <c r="A45" s="21"/>
      <c r="B45" s="25"/>
      <c r="C45" s="26"/>
      <c r="D45" s="10" t="s">
        <v>102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30" customFormat="1" ht="60.75" customHeight="1">
      <c r="A46" s="28"/>
      <c r="B46" s="29"/>
      <c r="C46" s="44">
        <v>5113</v>
      </c>
      <c r="D46" s="52" t="s">
        <v>100</v>
      </c>
      <c r="E46" s="52" t="e">
        <f>SUM(#REF!)</f>
        <v>#REF!</v>
      </c>
      <c r="F46" s="52" t="e">
        <f>SUM(#REF!)</f>
        <v>#REF!</v>
      </c>
      <c r="G46" s="52" t="e">
        <f>SUM(#REF!)</f>
        <v>#REF!</v>
      </c>
      <c r="H46" s="52" t="e">
        <f>SUM(#REF!)</f>
        <v>#REF!</v>
      </c>
      <c r="I46" s="52" t="e">
        <f>SUM(#REF!)</f>
        <v>#REF!</v>
      </c>
      <c r="J46" s="52" t="e">
        <f>SUM(#REF!)</f>
        <v>#REF!</v>
      </c>
      <c r="K46" s="52" t="e">
        <f>SUM(#REF!)</f>
        <v>#REF!</v>
      </c>
      <c r="L46" s="52" t="e">
        <f>SUM(#REF!)</f>
        <v>#REF!</v>
      </c>
      <c r="M46" s="52">
        <v>0</v>
      </c>
      <c r="N46" s="83">
        <v>46652</v>
      </c>
      <c r="O46" s="52">
        <f>O47</f>
        <v>0</v>
      </c>
      <c r="P46" s="52">
        <f>P47</f>
        <v>0</v>
      </c>
      <c r="Q46" s="52">
        <f>Q47</f>
        <v>0</v>
      </c>
      <c r="R46" s="52">
        <f>R47</f>
        <v>0</v>
      </c>
      <c r="S46" s="52"/>
      <c r="T46" s="52"/>
      <c r="U46" s="52">
        <f>U47</f>
        <v>0</v>
      </c>
      <c r="V46" s="27"/>
    </row>
    <row r="47" spans="1:22" s="35" customFormat="1" ht="66.75" customHeight="1">
      <c r="A47" s="31"/>
      <c r="B47" s="31"/>
      <c r="C47" s="44">
        <v>5129</v>
      </c>
      <c r="D47" s="56" t="s">
        <v>121</v>
      </c>
      <c r="E47" s="55"/>
      <c r="F47" s="55"/>
      <c r="G47" s="55"/>
      <c r="H47" s="55"/>
      <c r="I47" s="55"/>
      <c r="J47" s="54"/>
      <c r="K47" s="57"/>
      <c r="L47" s="57"/>
      <c r="M47" s="52">
        <v>0</v>
      </c>
      <c r="N47" s="54">
        <v>5828.9</v>
      </c>
      <c r="O47" s="55"/>
      <c r="P47" s="55"/>
      <c r="Q47" s="55"/>
      <c r="R47" s="55"/>
      <c r="S47" s="54">
        <v>1159.7</v>
      </c>
      <c r="T47" s="54">
        <v>1209.5</v>
      </c>
      <c r="U47" s="55"/>
      <c r="V47" s="45" t="s">
        <v>103</v>
      </c>
    </row>
    <row r="48" spans="1:22" s="24" customFormat="1" ht="65.25" customHeight="1">
      <c r="A48" s="21"/>
      <c r="B48" s="49">
        <v>31002</v>
      </c>
      <c r="C48" s="22">
        <v>1.3</v>
      </c>
      <c r="D48" s="53" t="s">
        <v>122</v>
      </c>
      <c r="E48" s="19" t="e">
        <f>#REF!+#REF!</f>
        <v>#REF!</v>
      </c>
      <c r="F48" s="19" t="e">
        <f>#REF!+#REF!</f>
        <v>#REF!</v>
      </c>
      <c r="G48" s="19" t="e">
        <f>#REF!+#REF!</f>
        <v>#REF!</v>
      </c>
      <c r="H48" s="19" t="e">
        <f>#REF!+#REF!</f>
        <v>#REF!</v>
      </c>
      <c r="I48" s="19" t="e">
        <f>#REF!+#REF!</f>
        <v>#REF!</v>
      </c>
      <c r="J48" s="19" t="e">
        <f>#REF!+#REF!</f>
        <v>#REF!</v>
      </c>
      <c r="K48" s="19" t="e">
        <f>#REF!+#REF!</f>
        <v>#REF!</v>
      </c>
      <c r="L48" s="19" t="e">
        <f>#REF!+#REF!</f>
        <v>#REF!</v>
      </c>
      <c r="M48" s="19">
        <v>0</v>
      </c>
      <c r="N48" s="51">
        <f>N52</f>
        <v>110000</v>
      </c>
      <c r="O48" s="51">
        <v>0</v>
      </c>
      <c r="P48" s="51">
        <v>0</v>
      </c>
      <c r="Q48" s="51">
        <v>0</v>
      </c>
      <c r="R48" s="51">
        <v>0</v>
      </c>
      <c r="S48" s="51">
        <f>S52</f>
        <v>110000</v>
      </c>
      <c r="T48" s="51">
        <f>T52</f>
        <v>110000</v>
      </c>
      <c r="U48" s="51">
        <f>U52</f>
        <v>0</v>
      </c>
      <c r="V48" s="51"/>
    </row>
    <row r="49" spans="1:22" s="24" customFormat="1" ht="25.5" customHeight="1">
      <c r="A49" s="21"/>
      <c r="B49" s="25"/>
      <c r="C49" s="26"/>
      <c r="D49" s="10" t="s">
        <v>19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24" customFormat="1" ht="44.25" customHeight="1">
      <c r="A50" s="21"/>
      <c r="B50" s="25"/>
      <c r="C50" s="19" t="s">
        <v>123</v>
      </c>
      <c r="D50" s="27" t="s">
        <v>98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s="24" customFormat="1" ht="30.75" customHeight="1">
      <c r="A51" s="50"/>
      <c r="B51" s="51"/>
      <c r="C51" s="51"/>
      <c r="D51" s="10" t="s">
        <v>102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5"/>
      <c r="P51" s="25"/>
      <c r="Q51" s="25"/>
      <c r="R51" s="25"/>
      <c r="S51" s="25"/>
      <c r="T51" s="25"/>
      <c r="U51" s="25"/>
      <c r="V51" s="25"/>
    </row>
    <row r="52" spans="1:22" s="24" customFormat="1" ht="42" customHeight="1">
      <c r="A52" s="21"/>
      <c r="B52" s="25"/>
      <c r="C52" s="49">
        <v>5132</v>
      </c>
      <c r="D52" s="52" t="s">
        <v>127</v>
      </c>
      <c r="E52" s="51" t="e">
        <f>#REF!+#REF!</f>
        <v>#REF!</v>
      </c>
      <c r="F52" s="51" t="e">
        <f>#REF!+#REF!</f>
        <v>#REF!</v>
      </c>
      <c r="G52" s="51" t="e">
        <f>#REF!+#REF!</f>
        <v>#REF!</v>
      </c>
      <c r="H52" s="51" t="e">
        <f>#REF!+#REF!</f>
        <v>#REF!</v>
      </c>
      <c r="I52" s="51" t="e">
        <f>#REF!+#REF!</f>
        <v>#REF!</v>
      </c>
      <c r="J52" s="51" t="e">
        <f>#REF!+#REF!</f>
        <v>#REF!</v>
      </c>
      <c r="K52" s="51" t="e">
        <f>#REF!+#REF!</f>
        <v>#REF!</v>
      </c>
      <c r="L52" s="51" t="e">
        <f>#REF!+#REF!</f>
        <v>#REF!</v>
      </c>
      <c r="M52" s="51">
        <v>0</v>
      </c>
      <c r="N52" s="84">
        <v>110000</v>
      </c>
      <c r="O52" s="51">
        <v>0</v>
      </c>
      <c r="P52" s="51">
        <v>0</v>
      </c>
      <c r="Q52" s="51">
        <v>0</v>
      </c>
      <c r="R52" s="51">
        <v>0</v>
      </c>
      <c r="S52" s="84">
        <v>110000</v>
      </c>
      <c r="T52" s="84">
        <v>110000</v>
      </c>
      <c r="U52" s="51">
        <v>0</v>
      </c>
      <c r="V52" s="51"/>
    </row>
    <row r="54" ht="16.5">
      <c r="A54" s="39"/>
    </row>
    <row r="55" spans="1:22" ht="18" customHeight="1">
      <c r="A55" s="39" t="s">
        <v>51</v>
      </c>
      <c r="B55" s="76" t="s">
        <v>56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8" customHeight="1">
      <c r="A56" s="39" t="s">
        <v>52</v>
      </c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8" customHeight="1">
      <c r="A57" s="39" t="s">
        <v>53</v>
      </c>
      <c r="B57" s="76" t="s">
        <v>57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8" customHeight="1">
      <c r="A58" s="39" t="s">
        <v>54</v>
      </c>
      <c r="B58" s="76" t="s">
        <v>64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18" customHeight="1">
      <c r="A59" s="39" t="s">
        <v>63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33.75" customHeight="1">
      <c r="A60" s="40"/>
      <c r="B60" s="76" t="s">
        <v>59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54" customHeight="1">
      <c r="A61" s="40"/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41.25" customHeight="1">
      <c r="A62" s="40"/>
      <c r="B62" s="76" t="s">
        <v>91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36.75" customHeight="1">
      <c r="A63" s="40"/>
      <c r="B63" s="76" t="s">
        <v>92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</sheetData>
  <sheetProtection insertRows="0" deleteRows="0"/>
  <mergeCells count="50"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30:E30"/>
    <mergeCell ref="D31:E31"/>
    <mergeCell ref="N9:T9"/>
    <mergeCell ref="U7:U9"/>
    <mergeCell ref="O7:R7"/>
    <mergeCell ref="D21:E21"/>
    <mergeCell ref="D22:E22"/>
    <mergeCell ref="D23:E23"/>
    <mergeCell ref="B63:V63"/>
    <mergeCell ref="B59:V59"/>
    <mergeCell ref="B58:V58"/>
    <mergeCell ref="B55:V55"/>
    <mergeCell ref="B56:V56"/>
    <mergeCell ref="B57:V57"/>
    <mergeCell ref="B61:V61"/>
    <mergeCell ref="B60:V60"/>
    <mergeCell ref="B62:V62"/>
    <mergeCell ref="A11:A12"/>
    <mergeCell ref="B11:B12"/>
    <mergeCell ref="V7:V9"/>
    <mergeCell ref="A7:A9"/>
    <mergeCell ref="B7:B9"/>
    <mergeCell ref="M7:M9"/>
    <mergeCell ref="C7:C9"/>
    <mergeCell ref="C11:C12"/>
    <mergeCell ref="N7:N8"/>
    <mergeCell ref="T7:T8"/>
    <mergeCell ref="N1:T1"/>
    <mergeCell ref="A2:T2"/>
    <mergeCell ref="A3:T3"/>
    <mergeCell ref="A4:T4"/>
    <mergeCell ref="S6:T6"/>
    <mergeCell ref="D7:D9"/>
    <mergeCell ref="E7:E9"/>
    <mergeCell ref="S7:S8"/>
    <mergeCell ref="K7:L8"/>
    <mergeCell ref="F7:J8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="80" zoomScaleNormal="80" zoomScaleSheetLayoutView="70" zoomScalePageLayoutView="0" workbookViewId="0" topLeftCell="A1">
      <selection activeCell="A4" sqref="A4:O4"/>
    </sheetView>
  </sheetViews>
  <sheetFormatPr defaultColWidth="8.796875" defaultRowHeight="15"/>
  <cols>
    <col min="1" max="1" width="12.7968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796875" style="4" customWidth="1"/>
    <col min="7" max="7" width="10.09765625" style="4" customWidth="1"/>
    <col min="8" max="8" width="12.19921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796875" style="4" customWidth="1"/>
    <col min="17" max="17" width="25.796875" style="4" customWidth="1"/>
    <col min="18" max="18" width="29.19921875" style="4" customWidth="1"/>
    <col min="19" max="16384" width="8.796875" style="4" customWidth="1"/>
  </cols>
  <sheetData>
    <row r="1" spans="2:15" s="1" customFormat="1" ht="18" customHeight="1">
      <c r="B1" s="2"/>
      <c r="E1" s="2"/>
      <c r="H1" s="2"/>
      <c r="I1" s="59" t="s">
        <v>69</v>
      </c>
      <c r="J1" s="59"/>
      <c r="K1" s="59"/>
      <c r="L1" s="59"/>
      <c r="M1" s="59"/>
      <c r="N1" s="59"/>
      <c r="O1" s="59"/>
    </row>
    <row r="2" spans="1:15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>
      <c r="A3" s="61" t="s">
        <v>124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2"/>
      <c r="O6" s="62"/>
      <c r="P6" s="5"/>
      <c r="Q6" s="5"/>
      <c r="R6" s="5"/>
    </row>
    <row r="7" spans="1:18" s="9" customFormat="1" ht="38.25" customHeight="1">
      <c r="A7" s="80" t="s">
        <v>78</v>
      </c>
      <c r="B7" s="63" t="s">
        <v>79</v>
      </c>
      <c r="C7" s="63" t="s">
        <v>48</v>
      </c>
      <c r="D7" s="82" t="s">
        <v>74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 t="s">
        <v>77</v>
      </c>
      <c r="R7" s="71" t="s">
        <v>81</v>
      </c>
    </row>
    <row r="8" spans="1:18" s="9" customFormat="1" ht="30.75" customHeight="1">
      <c r="A8" s="80"/>
      <c r="B8" s="63"/>
      <c r="C8" s="63"/>
      <c r="D8" s="63" t="s">
        <v>71</v>
      </c>
      <c r="E8" s="82" t="s">
        <v>126</v>
      </c>
      <c r="F8" s="64" t="s">
        <v>125</v>
      </c>
      <c r="G8" s="64"/>
      <c r="H8" s="63" t="s">
        <v>108</v>
      </c>
      <c r="I8" s="63" t="s">
        <v>105</v>
      </c>
      <c r="J8" s="63" t="s">
        <v>19</v>
      </c>
      <c r="K8" s="63"/>
      <c r="L8" s="63"/>
      <c r="M8" s="63"/>
      <c r="N8" s="63" t="s">
        <v>90</v>
      </c>
      <c r="O8" s="63" t="s">
        <v>106</v>
      </c>
      <c r="P8" s="63" t="s">
        <v>45</v>
      </c>
      <c r="Q8" s="82"/>
      <c r="R8" s="81"/>
    </row>
    <row r="9" spans="1:18" s="9" customFormat="1" ht="44.25" customHeight="1">
      <c r="A9" s="80"/>
      <c r="B9" s="63"/>
      <c r="C9" s="63"/>
      <c r="D9" s="63"/>
      <c r="E9" s="82"/>
      <c r="F9" s="64" t="s">
        <v>16</v>
      </c>
      <c r="G9" s="64" t="s">
        <v>17</v>
      </c>
      <c r="H9" s="63"/>
      <c r="I9" s="63"/>
      <c r="J9" s="7" t="s">
        <v>27</v>
      </c>
      <c r="K9" s="7" t="s">
        <v>28</v>
      </c>
      <c r="L9" s="7" t="s">
        <v>29</v>
      </c>
      <c r="M9" s="7" t="s">
        <v>30</v>
      </c>
      <c r="N9" s="63"/>
      <c r="O9" s="63"/>
      <c r="P9" s="63"/>
      <c r="Q9" s="82"/>
      <c r="R9" s="81"/>
    </row>
    <row r="10" spans="1:18" s="9" customFormat="1" ht="30" customHeight="1">
      <c r="A10" s="80"/>
      <c r="B10" s="63"/>
      <c r="C10" s="63"/>
      <c r="D10" s="63"/>
      <c r="E10" s="82"/>
      <c r="F10" s="64"/>
      <c r="G10" s="64"/>
      <c r="H10" s="63"/>
      <c r="I10" s="63" t="s">
        <v>22</v>
      </c>
      <c r="J10" s="63"/>
      <c r="K10" s="63"/>
      <c r="L10" s="63"/>
      <c r="M10" s="63"/>
      <c r="N10" s="63"/>
      <c r="O10" s="63"/>
      <c r="P10" s="63"/>
      <c r="Q10" s="82"/>
      <c r="R10" s="72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82</v>
      </c>
      <c r="I11" s="11" t="s">
        <v>8</v>
      </c>
      <c r="J11" s="11" t="s">
        <v>72</v>
      </c>
      <c r="K11" s="11" t="s">
        <v>43</v>
      </c>
      <c r="L11" s="11" t="s">
        <v>9</v>
      </c>
      <c r="M11" s="11" t="s">
        <v>73</v>
      </c>
      <c r="N11" s="11" t="s">
        <v>10</v>
      </c>
      <c r="O11" s="11" t="s">
        <v>11</v>
      </c>
      <c r="P11" s="11" t="s">
        <v>83</v>
      </c>
      <c r="Q11" s="11" t="s">
        <v>23</v>
      </c>
      <c r="R11" s="11" t="s">
        <v>24</v>
      </c>
    </row>
    <row r="12" spans="1:18" s="20" customFormat="1" ht="54.75" customHeight="1">
      <c r="A12" s="12" t="s">
        <v>70</v>
      </c>
      <c r="B12" s="17" t="s">
        <v>1</v>
      </c>
      <c r="C12" s="18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.5">
      <c r="A13" s="15"/>
      <c r="B13" s="10"/>
      <c r="C13" s="10" t="s">
        <v>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4" customFormat="1" ht="55.5" customHeight="1">
      <c r="A14" s="19" t="s">
        <v>33</v>
      </c>
      <c r="B14" s="22" t="s">
        <v>37</v>
      </c>
      <c r="C14" s="23" t="s">
        <v>34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4" customFormat="1" ht="25.5" customHeight="1">
      <c r="A15" s="21"/>
      <c r="B15" s="26"/>
      <c r="C15" s="10" t="s"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4" customFormat="1" ht="42" customHeight="1">
      <c r="A16" s="21"/>
      <c r="B16" s="22" t="s">
        <v>39</v>
      </c>
      <c r="C16" s="27" t="s">
        <v>38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4" customFormat="1" ht="42" customHeight="1">
      <c r="A17" s="21"/>
      <c r="B17" s="32"/>
      <c r="C17" s="27" t="s">
        <v>76</v>
      </c>
      <c r="D17" s="19">
        <f>D21+D24</f>
        <v>0</v>
      </c>
      <c r="E17" s="19">
        <f aca="true" t="shared" si="0" ref="E17:P18">E21+E24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/>
      <c r="R17" s="19"/>
    </row>
    <row r="18" spans="1:18" s="24" customFormat="1" ht="42" customHeight="1">
      <c r="A18" s="21"/>
      <c r="B18" s="32"/>
      <c r="C18" s="27" t="s">
        <v>75</v>
      </c>
      <c r="D18" s="19">
        <f>D22+D25</f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/>
      <c r="R18" s="19"/>
    </row>
    <row r="19" spans="1:18" s="35" customFormat="1" ht="49.5" customHeight="1">
      <c r="A19" s="31"/>
      <c r="B19" s="32"/>
      <c r="C19" s="32" t="s">
        <v>20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5" customFormat="1" ht="27.75" customHeight="1">
      <c r="A20" s="31"/>
      <c r="B20" s="32"/>
      <c r="C20" s="41" t="s">
        <v>84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35" customFormat="1" ht="45" customHeight="1">
      <c r="A21" s="31"/>
      <c r="B21" s="32"/>
      <c r="C21" s="37" t="s">
        <v>76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5" customFormat="1" ht="22.5" customHeight="1">
      <c r="A22" s="31"/>
      <c r="B22" s="32"/>
      <c r="C22" s="38" t="s">
        <v>75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5" customFormat="1" ht="37.5" customHeight="1">
      <c r="A23" s="31"/>
      <c r="B23" s="32"/>
      <c r="C23" s="41" t="s">
        <v>84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s="35" customFormat="1" ht="47.25" customHeight="1">
      <c r="A24" s="31"/>
      <c r="B24" s="32"/>
      <c r="C24" s="37" t="s">
        <v>76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25.5" customHeight="1">
      <c r="A25" s="31"/>
      <c r="B25" s="32"/>
      <c r="C25" s="38" t="s">
        <v>40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" customFormat="1" ht="42" customHeight="1">
      <c r="A26" s="21"/>
      <c r="B26" s="22" t="s">
        <v>41</v>
      </c>
      <c r="C26" s="27" t="s">
        <v>38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4" customFormat="1" ht="42" customHeight="1">
      <c r="A27" s="21"/>
      <c r="B27" s="32"/>
      <c r="C27" s="27" t="s">
        <v>76</v>
      </c>
      <c r="D27" s="19">
        <f>D31+D34</f>
        <v>0</v>
      </c>
      <c r="E27" s="19">
        <f aca="true" t="shared" si="1" ref="E27:P27">E31+E34</f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M27" s="19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/>
      <c r="R27" s="19"/>
    </row>
    <row r="28" spans="1:18" s="24" customFormat="1" ht="42" customHeight="1">
      <c r="A28" s="21"/>
      <c r="B28" s="32"/>
      <c r="C28" s="27" t="s">
        <v>75</v>
      </c>
      <c r="D28" s="19">
        <f>D32+D35</f>
        <v>0</v>
      </c>
      <c r="E28" s="19">
        <f aca="true" t="shared" si="2" ref="E28:P28">E32+E35</f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/>
      <c r="R28" s="19"/>
    </row>
    <row r="29" spans="1:18" s="35" customFormat="1" ht="49.5" customHeight="1">
      <c r="A29" s="31"/>
      <c r="B29" s="32"/>
      <c r="C29" s="32" t="s">
        <v>20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5" customFormat="1" ht="36.75" customHeight="1">
      <c r="A30" s="31"/>
      <c r="B30" s="32"/>
      <c r="C30" s="41" t="s">
        <v>84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s="35" customFormat="1" ht="45" customHeight="1">
      <c r="A31" s="31"/>
      <c r="B31" s="32"/>
      <c r="C31" s="37" t="s">
        <v>76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35" customFormat="1" ht="22.5" customHeight="1">
      <c r="A32" s="31"/>
      <c r="B32" s="32"/>
      <c r="C32" s="38" t="s">
        <v>75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ht="29.25" customHeight="1">
      <c r="A33" s="31"/>
      <c r="B33" s="32"/>
      <c r="C33" s="41" t="s">
        <v>84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s="35" customFormat="1" ht="47.25" customHeight="1">
      <c r="A34" s="31"/>
      <c r="B34" s="32"/>
      <c r="C34" s="37" t="s">
        <v>76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35" customFormat="1" ht="25.5" customHeight="1">
      <c r="A35" s="31"/>
      <c r="B35" s="32"/>
      <c r="C35" s="38" t="s">
        <v>40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7" ht="16.5">
      <c r="A37" s="39"/>
    </row>
    <row r="38" spans="1:17" ht="33.75" customHeight="1">
      <c r="A38" s="76" t="s">
        <v>80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54" customHeight="1">
      <c r="A39" s="76" t="s">
        <v>93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54" customHeight="1">
      <c r="A40" s="76" t="s">
        <v>94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36.75" customHeight="1">
      <c r="A41" s="76" t="s">
        <v>95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57.75" customHeight="1">
      <c r="A42" s="76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</sheetData>
  <sheetProtection insertRows="0" deleteRows="0"/>
  <mergeCells count="28">
    <mergeCell ref="G9:G10"/>
    <mergeCell ref="D7:P7"/>
    <mergeCell ref="D8:D10"/>
    <mergeCell ref="A38:Q38"/>
    <mergeCell ref="J8:M8"/>
    <mergeCell ref="I8:I9"/>
    <mergeCell ref="E8:E10"/>
    <mergeCell ref="Q7:Q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Vo-Frangulyan</cp:lastModifiedBy>
  <cp:lastPrinted>2018-01-18T08:18:21Z</cp:lastPrinted>
  <dcterms:created xsi:type="dcterms:W3CDTF">1999-06-15T07:19:13Z</dcterms:created>
  <dcterms:modified xsi:type="dcterms:W3CDTF">2021-05-10T13:03:10Z</dcterms:modified>
  <cp:category/>
  <cp:version/>
  <cp:contentType/>
  <cp:contentStatus/>
</cp:coreProperties>
</file>